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ция\Desktop\Документы 2024\к проекту бюджета 2025 года наслега\Бюджет 2025г\"/>
    </mc:Choice>
  </mc:AlternateContent>
  <bookViews>
    <workbookView xWindow="0" yWindow="0" windowWidth="11355" windowHeight="2340" tabRatio="819" activeTab="1"/>
  </bookViews>
  <sheets>
    <sheet name="КП  (МБУК 2025) (2)" sheetId="51" r:id="rId1"/>
    <sheet name="КП  (МБУК 2025) кварт" sheetId="50" r:id="rId2"/>
    <sheet name="КП  (МБУК 2025)" sheetId="48" r:id="rId3"/>
    <sheet name="КП 2025" sheetId="46" r:id="rId4"/>
  </sheets>
  <calcPr calcId="152511"/>
</workbook>
</file>

<file path=xl/calcChain.xml><?xml version="1.0" encoding="utf-8"?>
<calcChain xmlns="http://schemas.openxmlformats.org/spreadsheetml/2006/main">
  <c r="B63" i="46" l="1"/>
  <c r="B62" i="46"/>
  <c r="B61" i="46"/>
  <c r="B58" i="46"/>
  <c r="N114" i="46" l="1"/>
  <c r="R21" i="51" l="1"/>
  <c r="R10" i="51"/>
  <c r="R11" i="51"/>
  <c r="R12" i="51"/>
  <c r="R13" i="51"/>
  <c r="R14" i="51"/>
  <c r="R15" i="51"/>
  <c r="R16" i="51"/>
  <c r="R17" i="51"/>
  <c r="R18" i="51"/>
  <c r="R19" i="51"/>
  <c r="R20" i="51"/>
  <c r="R9" i="51"/>
  <c r="N21" i="51"/>
  <c r="N10" i="51"/>
  <c r="N11" i="51"/>
  <c r="N12" i="51"/>
  <c r="N13" i="51"/>
  <c r="N14" i="51"/>
  <c r="N15" i="51"/>
  <c r="N16" i="51"/>
  <c r="N17" i="51"/>
  <c r="N18" i="51"/>
  <c r="N19" i="51"/>
  <c r="N20" i="51"/>
  <c r="N9" i="51"/>
  <c r="J21" i="51"/>
  <c r="J10" i="51"/>
  <c r="J11" i="51"/>
  <c r="J12" i="51"/>
  <c r="J13" i="51"/>
  <c r="J14" i="51"/>
  <c r="B14" i="51" s="1"/>
  <c r="J15" i="51"/>
  <c r="B15" i="51" s="1"/>
  <c r="J16" i="51"/>
  <c r="J17" i="51"/>
  <c r="J18" i="51"/>
  <c r="J19" i="51"/>
  <c r="J20" i="51"/>
  <c r="J9" i="51"/>
  <c r="F21" i="51"/>
  <c r="F10" i="51"/>
  <c r="F11" i="51"/>
  <c r="F12" i="51"/>
  <c r="F13" i="51"/>
  <c r="F14" i="51"/>
  <c r="F15" i="51"/>
  <c r="F16" i="51"/>
  <c r="F17" i="51"/>
  <c r="F18" i="51"/>
  <c r="F19" i="51"/>
  <c r="F20" i="51"/>
  <c r="F9" i="51"/>
  <c r="Q21" i="51"/>
  <c r="P21" i="51"/>
  <c r="O21" i="51"/>
  <c r="M21" i="51"/>
  <c r="L21" i="51"/>
  <c r="K21" i="51"/>
  <c r="I21" i="51"/>
  <c r="H21" i="51"/>
  <c r="G21" i="51"/>
  <c r="E21" i="51"/>
  <c r="D21" i="51"/>
  <c r="C21" i="51"/>
  <c r="B20" i="51"/>
  <c r="B19" i="51"/>
  <c r="B17" i="51"/>
  <c r="B12" i="51"/>
  <c r="B11" i="51"/>
  <c r="B20" i="48"/>
  <c r="B19" i="48"/>
  <c r="B18" i="48"/>
  <c r="B17" i="48"/>
  <c r="B16" i="48"/>
  <c r="B15" i="48"/>
  <c r="B14" i="48"/>
  <c r="B13" i="48"/>
  <c r="B12" i="48"/>
  <c r="B11" i="48"/>
  <c r="B10" i="48"/>
  <c r="B9" i="48"/>
  <c r="B10" i="51" l="1"/>
  <c r="B18" i="51"/>
  <c r="B9" i="51"/>
  <c r="B16" i="51"/>
  <c r="B13" i="51"/>
  <c r="B21" i="51" s="1"/>
  <c r="N27" i="46"/>
  <c r="B65" i="46" l="1"/>
  <c r="C114" i="46" l="1"/>
  <c r="B88" i="46"/>
  <c r="B89" i="46"/>
  <c r="B90" i="46"/>
  <c r="C91" i="46"/>
  <c r="B9" i="50" l="1"/>
  <c r="B10" i="50"/>
  <c r="B11" i="50"/>
  <c r="B12" i="50"/>
  <c r="B13" i="50"/>
  <c r="B14" i="50"/>
  <c r="B15" i="50"/>
  <c r="B16" i="50"/>
  <c r="B17" i="50"/>
  <c r="B8" i="50"/>
  <c r="D18" i="50"/>
  <c r="E18" i="50"/>
  <c r="F18" i="50"/>
  <c r="C18" i="50"/>
  <c r="N21" i="48"/>
  <c r="M21" i="48"/>
  <c r="L21" i="48"/>
  <c r="K21" i="48"/>
  <c r="J21" i="48"/>
  <c r="I21" i="48"/>
  <c r="H21" i="48"/>
  <c r="G21" i="48"/>
  <c r="F21" i="48"/>
  <c r="E21" i="48"/>
  <c r="D21" i="48"/>
  <c r="C21" i="48"/>
  <c r="M114" i="46"/>
  <c r="L114" i="46"/>
  <c r="K114" i="46"/>
  <c r="J114" i="46"/>
  <c r="I114" i="46"/>
  <c r="H114" i="46"/>
  <c r="G114" i="46"/>
  <c r="F114" i="46"/>
  <c r="E114" i="46"/>
  <c r="D114" i="46"/>
  <c r="B113" i="46"/>
  <c r="B112" i="46"/>
  <c r="B111" i="46"/>
  <c r="B110" i="46"/>
  <c r="B109" i="46"/>
  <c r="B108" i="46"/>
  <c r="N102" i="46"/>
  <c r="M102" i="46"/>
  <c r="L102" i="46"/>
  <c r="K102" i="46"/>
  <c r="J102" i="46"/>
  <c r="I102" i="46"/>
  <c r="H102" i="46"/>
  <c r="G102" i="46"/>
  <c r="F102" i="46"/>
  <c r="E102" i="46"/>
  <c r="D102" i="46"/>
  <c r="C102" i="46"/>
  <c r="B101" i="46"/>
  <c r="B102" i="46" s="1"/>
  <c r="N99" i="46"/>
  <c r="M99" i="46"/>
  <c r="L99" i="46"/>
  <c r="K99" i="46"/>
  <c r="J99" i="46"/>
  <c r="I99" i="46"/>
  <c r="H99" i="46"/>
  <c r="G99" i="46"/>
  <c r="F99" i="46"/>
  <c r="E99" i="46"/>
  <c r="D99" i="46"/>
  <c r="C99" i="46"/>
  <c r="B98" i="46"/>
  <c r="B97" i="46"/>
  <c r="B96" i="46"/>
  <c r="B95" i="46"/>
  <c r="B94" i="46"/>
  <c r="N91" i="46"/>
  <c r="M91" i="46"/>
  <c r="L91" i="46"/>
  <c r="K91" i="46"/>
  <c r="J91" i="46"/>
  <c r="I91" i="46"/>
  <c r="H91" i="46"/>
  <c r="G91" i="46"/>
  <c r="F91" i="46"/>
  <c r="E91" i="46"/>
  <c r="D91" i="46"/>
  <c r="B87" i="46"/>
  <c r="N84" i="46"/>
  <c r="M84" i="46"/>
  <c r="M118" i="46" s="1"/>
  <c r="L84" i="46"/>
  <c r="L118" i="46" s="1"/>
  <c r="K84" i="46"/>
  <c r="K118" i="46" s="1"/>
  <c r="J84" i="46"/>
  <c r="J118" i="46" s="1"/>
  <c r="I84" i="46"/>
  <c r="I118" i="46" s="1"/>
  <c r="H84" i="46"/>
  <c r="H118" i="46" s="1"/>
  <c r="G84" i="46"/>
  <c r="G118" i="46" s="1"/>
  <c r="F84" i="46"/>
  <c r="F118" i="46" s="1"/>
  <c r="E84" i="46"/>
  <c r="E118" i="46" s="1"/>
  <c r="D84" i="46"/>
  <c r="D118" i="46" s="1"/>
  <c r="C84" i="46"/>
  <c r="B83" i="46"/>
  <c r="B82" i="46"/>
  <c r="B81" i="46"/>
  <c r="B80" i="46"/>
  <c r="B79" i="46"/>
  <c r="B78" i="46"/>
  <c r="B77" i="46"/>
  <c r="B76" i="46"/>
  <c r="B75" i="46"/>
  <c r="B74" i="46"/>
  <c r="B73" i="46"/>
  <c r="B72" i="46"/>
  <c r="N70" i="46"/>
  <c r="M70" i="46"/>
  <c r="L70" i="46"/>
  <c r="K70" i="46"/>
  <c r="J70" i="46"/>
  <c r="I70" i="46"/>
  <c r="H70" i="46"/>
  <c r="G70" i="46"/>
  <c r="F70" i="46"/>
  <c r="E70" i="46"/>
  <c r="D70" i="46"/>
  <c r="C70" i="46"/>
  <c r="B69" i="46"/>
  <c r="B68" i="46"/>
  <c r="B67" i="46"/>
  <c r="N63" i="46"/>
  <c r="M63" i="46"/>
  <c r="L63" i="46"/>
  <c r="K63" i="46"/>
  <c r="J63" i="46"/>
  <c r="I63" i="46"/>
  <c r="H63" i="46"/>
  <c r="G63" i="46"/>
  <c r="F63" i="46"/>
  <c r="E63" i="46"/>
  <c r="D63" i="46"/>
  <c r="C63" i="46"/>
  <c r="N59" i="46"/>
  <c r="M59" i="46"/>
  <c r="L59" i="46"/>
  <c r="K59" i="46"/>
  <c r="J59" i="46"/>
  <c r="I59" i="46"/>
  <c r="H59" i="46"/>
  <c r="G59" i="46"/>
  <c r="F59" i="46"/>
  <c r="E59" i="46"/>
  <c r="D59" i="46"/>
  <c r="C59" i="46"/>
  <c r="B59" i="46"/>
  <c r="N56" i="46"/>
  <c r="M56" i="46"/>
  <c r="L56" i="46"/>
  <c r="K56" i="46"/>
  <c r="J56" i="46"/>
  <c r="I56" i="46"/>
  <c r="H56" i="46"/>
  <c r="G56" i="46"/>
  <c r="F56" i="46"/>
  <c r="E56" i="46"/>
  <c r="D56" i="46"/>
  <c r="C56" i="46"/>
  <c r="B55" i="46"/>
  <c r="B56" i="46" s="1"/>
  <c r="N53" i="46"/>
  <c r="M53" i="46"/>
  <c r="L53" i="46"/>
  <c r="K53" i="46"/>
  <c r="J53" i="46"/>
  <c r="I53" i="46"/>
  <c r="H53" i="46"/>
  <c r="G53" i="46"/>
  <c r="F53" i="46"/>
  <c r="E53" i="46"/>
  <c r="D53" i="46"/>
  <c r="C53" i="46"/>
  <c r="B52" i="46"/>
  <c r="B51" i="46"/>
  <c r="N49" i="46"/>
  <c r="M49" i="46"/>
  <c r="L49" i="46"/>
  <c r="K49" i="46"/>
  <c r="J49" i="46"/>
  <c r="I49" i="46"/>
  <c r="H49" i="46"/>
  <c r="G49" i="46"/>
  <c r="F49" i="46"/>
  <c r="E49" i="46"/>
  <c r="D49" i="46"/>
  <c r="C49" i="46"/>
  <c r="B48" i="46"/>
  <c r="B47" i="46"/>
  <c r="N46" i="46"/>
  <c r="M46" i="46"/>
  <c r="L46" i="46"/>
  <c r="K46" i="46"/>
  <c r="J46" i="46"/>
  <c r="I46" i="46"/>
  <c r="H46" i="46"/>
  <c r="G46" i="46"/>
  <c r="F46" i="46"/>
  <c r="E46" i="46"/>
  <c r="D46" i="46"/>
  <c r="C46" i="46"/>
  <c r="B45" i="46"/>
  <c r="B44" i="46"/>
  <c r="B43" i="46"/>
  <c r="N41" i="46"/>
  <c r="M41" i="46"/>
  <c r="L41" i="46"/>
  <c r="K41" i="46"/>
  <c r="J41" i="46"/>
  <c r="I41" i="46"/>
  <c r="H41" i="46"/>
  <c r="G41" i="46"/>
  <c r="F41" i="46"/>
  <c r="E41" i="46"/>
  <c r="D41" i="46"/>
  <c r="C41" i="46"/>
  <c r="B40" i="46"/>
  <c r="B39" i="46"/>
  <c r="B38" i="46"/>
  <c r="B37" i="46"/>
  <c r="M35" i="46"/>
  <c r="L35" i="46"/>
  <c r="K35" i="46"/>
  <c r="J35" i="46"/>
  <c r="I35" i="46"/>
  <c r="H35" i="46"/>
  <c r="G35" i="46"/>
  <c r="F35" i="46"/>
  <c r="E35" i="46"/>
  <c r="D35" i="46"/>
  <c r="C35" i="46"/>
  <c r="B34" i="46"/>
  <c r="B33" i="46"/>
  <c r="B31" i="46"/>
  <c r="B29" i="46"/>
  <c r="M27" i="46"/>
  <c r="L27" i="46"/>
  <c r="K27" i="46"/>
  <c r="J27" i="46"/>
  <c r="I27" i="46"/>
  <c r="H27" i="46"/>
  <c r="F27" i="46"/>
  <c r="E27" i="46"/>
  <c r="D27" i="46"/>
  <c r="C27" i="46"/>
  <c r="B26" i="46"/>
  <c r="B25" i="46"/>
  <c r="B24" i="46"/>
  <c r="B23" i="46"/>
  <c r="B22" i="46"/>
  <c r="G27" i="46"/>
  <c r="B20" i="46"/>
  <c r="B19" i="46"/>
  <c r="B18" i="46"/>
  <c r="B17" i="46"/>
  <c r="B16" i="46"/>
  <c r="B15" i="46"/>
  <c r="B14" i="46"/>
  <c r="B13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B10" i="46"/>
  <c r="B9" i="46"/>
  <c r="B8" i="46"/>
  <c r="M105" i="46" l="1"/>
  <c r="M115" i="46" s="1"/>
  <c r="C105" i="46"/>
  <c r="C115" i="46" s="1"/>
  <c r="K105" i="46"/>
  <c r="K115" i="46" s="1"/>
  <c r="L105" i="46"/>
  <c r="L115" i="46" s="1"/>
  <c r="D105" i="46"/>
  <c r="D115" i="46" s="1"/>
  <c r="E105" i="46"/>
  <c r="E115" i="46" s="1"/>
  <c r="F105" i="46"/>
  <c r="F115" i="46" s="1"/>
  <c r="H105" i="46"/>
  <c r="H115" i="46" s="1"/>
  <c r="G105" i="46"/>
  <c r="G115" i="46" s="1"/>
  <c r="I105" i="46"/>
  <c r="I115" i="46" s="1"/>
  <c r="J105" i="46"/>
  <c r="J115" i="46" s="1"/>
  <c r="N118" i="46"/>
  <c r="N105" i="46"/>
  <c r="N115" i="46" s="1"/>
  <c r="C118" i="46"/>
  <c r="B53" i="46"/>
  <c r="B91" i="46"/>
  <c r="B49" i="46"/>
  <c r="B11" i="46"/>
  <c r="B70" i="46"/>
  <c r="B99" i="46"/>
  <c r="E117" i="46"/>
  <c r="E119" i="46" s="1"/>
  <c r="I117" i="46"/>
  <c r="I119" i="46" s="1"/>
  <c r="M117" i="46"/>
  <c r="M119" i="46" s="1"/>
  <c r="B41" i="46"/>
  <c r="B46" i="46"/>
  <c r="B35" i="46"/>
  <c r="B84" i="46"/>
  <c r="B118" i="46" s="1"/>
  <c r="B114" i="46"/>
  <c r="B18" i="50"/>
  <c r="B21" i="48"/>
  <c r="D117" i="46"/>
  <c r="D119" i="46" s="1"/>
  <c r="H117" i="46"/>
  <c r="H119" i="46" s="1"/>
  <c r="L117" i="46"/>
  <c r="L119" i="46" s="1"/>
  <c r="C117" i="46"/>
  <c r="G117" i="46"/>
  <c r="G119" i="46" s="1"/>
  <c r="K117" i="46"/>
  <c r="K119" i="46" s="1"/>
  <c r="F117" i="46"/>
  <c r="F119" i="46" s="1"/>
  <c r="J117" i="46"/>
  <c r="J119" i="46" s="1"/>
  <c r="N117" i="46"/>
  <c r="N119" i="46" s="1"/>
  <c r="B21" i="46"/>
  <c r="B27" i="46" s="1"/>
  <c r="B105" i="46" l="1"/>
  <c r="B115" i="46" s="1"/>
  <c r="C119" i="46"/>
  <c r="B117" i="46"/>
  <c r="B119" i="46" s="1"/>
</calcChain>
</file>

<file path=xl/sharedStrings.xml><?xml version="1.0" encoding="utf-8"?>
<sst xmlns="http://schemas.openxmlformats.org/spreadsheetml/2006/main" count="231" uniqueCount="128">
  <si>
    <t>Единица измерения: руб.</t>
  </si>
  <si>
    <t>Итого: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</si>
  <si>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</si>
  <si>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</si>
  <si>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</si>
  <si>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</si>
  <si>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</si>
  <si>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</si>
  <si>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</si>
  <si>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</si>
  <si>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</si>
  <si>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</si>
  <si>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</si>
  <si>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</si>
  <si>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(указывается № уведомления лимитов бюджетных обязательств (утвержденные показатели)</t>
  </si>
  <si>
    <t>КБК</t>
  </si>
  <si>
    <t>Итого раздел 0102</t>
  </si>
  <si>
    <t>Итого раздел 0104</t>
  </si>
  <si>
    <t>Итого раздел 0801:</t>
  </si>
  <si>
    <t>Гл. бухгалтер __________________/Е.И.Васильева/</t>
  </si>
  <si>
    <t>Итого раздел 00113:</t>
  </si>
  <si>
    <t>Итого раздел 0203</t>
  </si>
  <si>
    <t>Итого раздел 0309</t>
  </si>
  <si>
    <t>Итого раздел 0503</t>
  </si>
  <si>
    <t>Примечание:_____________________________________________________________________</t>
  </si>
  <si>
    <t>Дотация</t>
  </si>
  <si>
    <t>Доход</t>
  </si>
  <si>
    <t>Субвенция</t>
  </si>
  <si>
    <t>Переданные</t>
  </si>
  <si>
    <t>Дата:</t>
  </si>
  <si>
    <t>Итого раздел 0310</t>
  </si>
  <si>
    <t>ВСЕГО</t>
  </si>
  <si>
    <t>Администрация</t>
  </si>
  <si>
    <t>Утверждаю:</t>
  </si>
  <si>
    <t>Итого раздел 0707:</t>
  </si>
  <si>
    <t>Руководитель бюджетного  отдела ___________________/Е.К.Степанова/</t>
  </si>
  <si>
    <t>Итого раздел 0111</t>
  </si>
  <si>
    <t>604 0102.9910011600.121.211</t>
  </si>
  <si>
    <t>604 0104 9910011410 121 211</t>
  </si>
  <si>
    <t>604 0104 9910011410 129 213</t>
  </si>
  <si>
    <t>604 0104 9910011410 242 226136</t>
  </si>
  <si>
    <t>604 0104 9910011410 244 226139</t>
  </si>
  <si>
    <t>604 0104 9910011410 244 226140</t>
  </si>
  <si>
    <t>604 0104 9910011410 244 225129</t>
  </si>
  <si>
    <t>604 0102.9910011600.129.213</t>
  </si>
  <si>
    <t>604 0203 9950051180 121 211</t>
  </si>
  <si>
    <t>604 0203 9950051180 129 213</t>
  </si>
  <si>
    <t>МКУК "МФКК им.Г.Г.Колесова"</t>
  </si>
  <si>
    <t>604 1102 9950091014 244 226140</t>
  </si>
  <si>
    <t>604 0104 9910011410 851 291143</t>
  </si>
  <si>
    <t>604 0104 9910011410 852 291143</t>
  </si>
  <si>
    <t>Итого раздел 0409</t>
  </si>
  <si>
    <t>604 0104 9910011410 244 343121</t>
  </si>
  <si>
    <t>606 0113 9950091019 244 226140</t>
  </si>
  <si>
    <t>604 0203 9950051180 244 346123</t>
  </si>
  <si>
    <t>604 1102 9950091014 244 349148</t>
  </si>
  <si>
    <t>604 1102 9950091014 851 291143</t>
  </si>
  <si>
    <t>Итого раздел 1102:</t>
  </si>
  <si>
    <t>Итого раздел 1001:</t>
  </si>
  <si>
    <t xml:space="preserve">Моя Якутия </t>
  </si>
  <si>
    <t>604 0104 9910011410 244 227135</t>
  </si>
  <si>
    <t>605 0104 9910011410 853 297150</t>
  </si>
  <si>
    <t>604 0104 9910011410 244 346123</t>
  </si>
  <si>
    <t>604 0111 9950071100 870 200</t>
  </si>
  <si>
    <t>604 0111 9950071200 870 200</t>
  </si>
  <si>
    <t>604 0113 9950091001 244 226137</t>
  </si>
  <si>
    <t>604 1102 9950091014 247223109</t>
  </si>
  <si>
    <t>Исполнитель _______________________/П.П. Кривогорницына/</t>
  </si>
  <si>
    <t>604 0102.9910011600.122.214101</t>
  </si>
  <si>
    <t>604 0104 9910011410 122 214101</t>
  </si>
  <si>
    <t>604 0304 9950059300 121 211</t>
  </si>
  <si>
    <t>604 0304 9950059300 129 213</t>
  </si>
  <si>
    <t>Итого раздел 0304</t>
  </si>
  <si>
    <t>606 0113 9950091019 244 310116</t>
  </si>
  <si>
    <t>604 0113 9960088510 540 251000</t>
  </si>
  <si>
    <t>604 0410 9960088510 540 251</t>
  </si>
  <si>
    <t>604 0310 6430010030 244 343121</t>
  </si>
  <si>
    <t>604 0409 6330010007 244 225105</t>
  </si>
  <si>
    <t>604 0503 6330010001 247 223109</t>
  </si>
  <si>
    <t>604 1001 9950071020 312 264</t>
  </si>
  <si>
    <t>605 1102 9950091014 247 223 107</t>
  </si>
  <si>
    <t>604 0309 6430010040 244 346123</t>
  </si>
  <si>
    <t>604 0309 6430010040 244 226140</t>
  </si>
  <si>
    <t>604 0801 5040022003 111 211</t>
  </si>
  <si>
    <t>604 0801 5040022003 112 212103</t>
  </si>
  <si>
    <t>604 0801 5040022003 119 213</t>
  </si>
  <si>
    <t>604 0801 5040022003 244 224</t>
  </si>
  <si>
    <t>604 0801 5040022003 244 345117</t>
  </si>
  <si>
    <t>604 0801 5040022003 244 349148</t>
  </si>
  <si>
    <t>604 0801 5040022003 244 226140</t>
  </si>
  <si>
    <t>604 0801 5040022003 244 343121</t>
  </si>
  <si>
    <t>604 0801 5040022003244 346123</t>
  </si>
  <si>
    <t>604 0106 9960088510 540 251</t>
  </si>
  <si>
    <t>604 0405 6730010050 812 245000</t>
  </si>
  <si>
    <t>604 0410 9960088520 540 251</t>
  </si>
  <si>
    <t>604 0503 60300S2650 244 226140</t>
  </si>
  <si>
    <t>605 0801 5040022003244 310116</t>
  </si>
  <si>
    <t xml:space="preserve">Глава CП:  </t>
  </si>
  <si>
    <r>
      <t xml:space="preserve">Администрация СП </t>
    </r>
    <r>
      <rPr>
        <b/>
        <sz val="12"/>
        <rFont val="Arial Cyr"/>
        <charset val="204"/>
      </rPr>
      <t>"Батаринский наслег"</t>
    </r>
    <r>
      <rPr>
        <sz val="12"/>
        <rFont val="Arial Cyr"/>
        <charset val="204"/>
      </rPr>
      <t xml:space="preserve"> МР "Мегино-Кангаласский улус" РС(Я)</t>
    </r>
  </si>
  <si>
    <t>МБУК "МФКК имени Колесова Г.Г."</t>
  </si>
  <si>
    <t>Акимов Д.Д.</t>
  </si>
  <si>
    <t>604 0104 9910011410 242 221</t>
  </si>
  <si>
    <t>604 0503 6330010001 244 225105</t>
  </si>
  <si>
    <t>604 0801 5040022003 244 226139</t>
  </si>
  <si>
    <t>604 0801 5040022003 244 226136</t>
  </si>
  <si>
    <t>604 0801 0000000000 112 212 80</t>
  </si>
  <si>
    <t>604 0801 0000000000 111 211 80</t>
  </si>
  <si>
    <t>604 0801 0000000000 119 213 80</t>
  </si>
  <si>
    <t>604 0801 0000000000 244 224 80</t>
  </si>
  <si>
    <t>604 0801 0000000000 244 345 80</t>
  </si>
  <si>
    <t>604 0801 0000000000 244 349 80</t>
  </si>
  <si>
    <t>604 0801 0000000000 244 226 80</t>
  </si>
  <si>
    <t>604 0801 0000000000 244 343 80</t>
  </si>
  <si>
    <t>604 0801 0000000000 244 346 80</t>
  </si>
  <si>
    <t>605 0801 0000000000 244 310 80</t>
  </si>
  <si>
    <t>1 кв</t>
  </si>
  <si>
    <t>2 кв</t>
  </si>
  <si>
    <t>3 кв</t>
  </si>
  <si>
    <t>4 кв</t>
  </si>
  <si>
    <t xml:space="preserve"> КАССОВЫЙ ПЛАН ВЫПЛАТ ПО РАСХОДАМ НА 2025 ГОД</t>
  </si>
  <si>
    <t xml:space="preserve">"16" января 2025 г.              </t>
  </si>
  <si>
    <t>604 0707 995091019 111 211</t>
  </si>
  <si>
    <t>604 0707 9950091019 119 213 8000</t>
  </si>
  <si>
    <t>604 0707 995091019 111 211 8000</t>
  </si>
  <si>
    <t>604 0707 995091019 119 213</t>
  </si>
  <si>
    <t>604 0502 9950091016 853 295150</t>
  </si>
  <si>
    <t>План финансово-хозяйственной деятельности за 2025 год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</si>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</sst>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 x14ac:knownFonts="1">
    <font>
      <sz val="10"/>
      <name val="Arial Cyr"/>
      <charset val="204"/>
    </font>
    <font>
      <i/>
      <sz val="10"/>
      <name val="Arial"/>
      <family val="2"/>
      <charset val="204"/>
    </font>
    <font>
      <sz val="10"/>
      <name val="Arial CYR"/>
    </font>
    <font>
      <sz val="8"/>
      <name val="Arial CYR"/>
    </font>
    <font>
      <sz val="9"/>
      <name val="Arial CYR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6" fillId="2" borderId="0" xfId="0" applyFont="1" applyFill="1" applyAlignment="1"/>
    <xf numFmtId="0" fontId="6" fillId="0" borderId="0" xfId="0" applyFont="1" applyFill="1" applyAlignment="1"/>
    <xf numFmtId="4" fontId="10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10" fillId="0" borderId="0" xfId="0" applyFont="1" applyFill="1"/>
    <xf numFmtId="1" fontId="4" fillId="0" borderId="0" xfId="0" applyNumberFormat="1" applyFont="1" applyFill="1"/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/>
    <xf numFmtId="2" fontId="0" fillId="0" borderId="0" xfId="0" applyNumberFormat="1" applyFill="1"/>
    <xf numFmtId="1" fontId="4" fillId="0" borderId="0" xfId="0" applyNumberFormat="1" applyFont="1" applyFill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0" fillId="2" borderId="0" xfId="0" applyFill="1" applyAlignment="1">
      <alignment horizontal="center"/>
    </xf>
    <xf numFmtId="2" fontId="11" fillId="3" borderId="2" xfId="0" applyNumberFormat="1" applyFont="1" applyFill="1" applyBorder="1" applyAlignment="1">
      <alignment horizontal="center" shrinkToFit="1"/>
    </xf>
    <xf numFmtId="2" fontId="11" fillId="3" borderId="5" xfId="0" applyNumberFormat="1" applyFont="1" applyFill="1" applyBorder="1" applyAlignment="1">
      <alignment horizontal="center" shrinkToFit="1"/>
    </xf>
    <xf numFmtId="2" fontId="14" fillId="3" borderId="7" xfId="0" applyNumberFormat="1" applyFont="1" applyFill="1" applyBorder="1" applyAlignment="1">
      <alignment horizontal="center" shrinkToFit="1"/>
    </xf>
    <xf numFmtId="0" fontId="10" fillId="3" borderId="2" xfId="0" applyFont="1" applyFill="1" applyBorder="1" applyAlignment="1">
      <alignment horizontal="left" wrapText="1"/>
    </xf>
    <xf numFmtId="2" fontId="10" fillId="3" borderId="2" xfId="0" applyNumberFormat="1" applyFont="1" applyFill="1" applyBorder="1" applyAlignment="1">
      <alignment horizontal="right" shrinkToFit="1"/>
    </xf>
    <xf numFmtId="0" fontId="0" fillId="3" borderId="0" xfId="0" applyFill="1"/>
    <xf numFmtId="0" fontId="10" fillId="3" borderId="5" xfId="0" applyFont="1" applyFill="1" applyBorder="1" applyAlignment="1">
      <alignment horizontal="left" wrapText="1"/>
    </xf>
    <xf numFmtId="2" fontId="10" fillId="3" borderId="5" xfId="0" applyNumberFormat="1" applyFont="1" applyFill="1" applyBorder="1" applyAlignment="1">
      <alignment horizontal="right" shrinkToFit="1"/>
    </xf>
    <xf numFmtId="0" fontId="14" fillId="3" borderId="6" xfId="0" applyFont="1" applyFill="1" applyBorder="1" applyAlignment="1">
      <alignment horizontal="right" wrapText="1"/>
    </xf>
    <xf numFmtId="2" fontId="14" fillId="3" borderId="8" xfId="0" applyNumberFormat="1" applyFont="1" applyFill="1" applyBorder="1" applyAlignment="1">
      <alignment horizontal="center" shrinkToFit="1"/>
    </xf>
    <xf numFmtId="0" fontId="5" fillId="3" borderId="0" xfId="0" applyFont="1" applyFill="1"/>
    <xf numFmtId="0" fontId="11" fillId="3" borderId="2" xfId="0" applyFont="1" applyFill="1" applyBorder="1" applyAlignment="1">
      <alignment horizontal="right" wrapText="1"/>
    </xf>
    <xf numFmtId="2" fontId="11" fillId="3" borderId="2" xfId="0" applyNumberFormat="1" applyFont="1" applyFill="1" applyBorder="1" applyAlignment="1">
      <alignment horizontal="right" shrinkToFit="1"/>
    </xf>
    <xf numFmtId="49" fontId="10" fillId="3" borderId="2" xfId="0" applyNumberFormat="1" applyFont="1" applyFill="1" applyBorder="1" applyAlignment="1">
      <alignment horizontal="left" wrapText="1"/>
    </xf>
    <xf numFmtId="2" fontId="0" fillId="3" borderId="0" xfId="0" applyNumberFormat="1" applyFill="1"/>
    <xf numFmtId="0" fontId="0" fillId="3" borderId="1" xfId="0" applyFill="1" applyBorder="1"/>
    <xf numFmtId="0" fontId="0" fillId="3" borderId="1" xfId="0" applyFont="1" applyFill="1" applyBorder="1"/>
    <xf numFmtId="2" fontId="10" fillId="3" borderId="1" xfId="0" applyNumberFormat="1" applyFont="1" applyFill="1" applyBorder="1" applyAlignment="1">
      <alignment horizontal="right" shrinkToFit="1"/>
    </xf>
    <xf numFmtId="49" fontId="10" fillId="3" borderId="5" xfId="0" applyNumberFormat="1" applyFont="1" applyFill="1" applyBorder="1" applyAlignment="1">
      <alignment horizontal="left" wrapText="1"/>
    </xf>
    <xf numFmtId="49" fontId="14" fillId="3" borderId="6" xfId="0" applyNumberFormat="1" applyFont="1" applyFill="1" applyBorder="1" applyAlignment="1">
      <alignment horizontal="right" wrapText="1"/>
    </xf>
    <xf numFmtId="0" fontId="14" fillId="3" borderId="0" xfId="0" applyNumberFormat="1" applyFont="1" applyFill="1" applyBorder="1" applyAlignment="1">
      <alignment horizontal="right" shrinkToFit="1"/>
    </xf>
    <xf numFmtId="0" fontId="15" fillId="3" borderId="0" xfId="0" applyFont="1" applyFill="1" applyBorder="1"/>
    <xf numFmtId="0" fontId="15" fillId="3" borderId="0" xfId="0" applyFont="1" applyFill="1"/>
    <xf numFmtId="49" fontId="11" fillId="3" borderId="5" xfId="0" applyNumberFormat="1" applyFont="1" applyFill="1" applyBorder="1" applyAlignment="1">
      <alignment horizontal="right" wrapText="1"/>
    </xf>
    <xf numFmtId="2" fontId="11" fillId="3" borderId="5" xfId="0" applyNumberFormat="1" applyFont="1" applyFill="1" applyBorder="1" applyAlignment="1">
      <alignment horizontal="right" shrinkToFit="1"/>
    </xf>
    <xf numFmtId="49" fontId="11" fillId="3" borderId="6" xfId="0" applyNumberFormat="1" applyFont="1" applyFill="1" applyBorder="1" applyAlignment="1">
      <alignment horizontal="left" wrapText="1"/>
    </xf>
    <xf numFmtId="2" fontId="14" fillId="3" borderId="7" xfId="0" applyNumberFormat="1" applyFont="1" applyFill="1" applyBorder="1" applyAlignment="1">
      <alignment horizontal="right" shrinkToFit="1"/>
    </xf>
    <xf numFmtId="2" fontId="11" fillId="3" borderId="7" xfId="0" applyNumberFormat="1" applyFont="1" applyFill="1" applyBorder="1" applyAlignment="1">
      <alignment horizontal="right" shrinkToFit="1"/>
    </xf>
    <xf numFmtId="2" fontId="11" fillId="3" borderId="8" xfId="0" applyNumberFormat="1" applyFont="1" applyFill="1" applyBorder="1" applyAlignment="1">
      <alignment horizontal="right" shrinkToFit="1"/>
    </xf>
    <xf numFmtId="49" fontId="11" fillId="3" borderId="5" xfId="0" applyNumberFormat="1" applyFont="1" applyFill="1" applyBorder="1" applyAlignment="1">
      <alignment horizontal="left" wrapText="1"/>
    </xf>
    <xf numFmtId="2" fontId="14" fillId="3" borderId="7" xfId="0" applyNumberFormat="1" applyFont="1" applyFill="1" applyBorder="1" applyAlignment="1">
      <alignment horizontal="center" vertical="top" shrinkToFit="1"/>
    </xf>
    <xf numFmtId="2" fontId="14" fillId="3" borderId="7" xfId="0" applyNumberFormat="1" applyFont="1" applyFill="1" applyBorder="1" applyAlignment="1">
      <alignment horizontal="right" vertical="top" shrinkToFit="1"/>
    </xf>
    <xf numFmtId="2" fontId="11" fillId="3" borderId="7" xfId="0" applyNumberFormat="1" applyFont="1" applyFill="1" applyBorder="1" applyAlignment="1">
      <alignment horizontal="right" vertical="top" shrinkToFit="1"/>
    </xf>
    <xf numFmtId="2" fontId="11" fillId="3" borderId="8" xfId="0" applyNumberFormat="1" applyFont="1" applyFill="1" applyBorder="1" applyAlignment="1">
      <alignment horizontal="right" vertical="top" shrinkToFit="1"/>
    </xf>
    <xf numFmtId="2" fontId="10" fillId="3" borderId="2" xfId="0" applyNumberFormat="1" applyFont="1" applyFill="1" applyBorder="1" applyAlignment="1">
      <alignment horizontal="center" shrinkToFit="1"/>
    </xf>
    <xf numFmtId="2" fontId="10" fillId="3" borderId="5" xfId="0" applyNumberFormat="1" applyFont="1" applyFill="1" applyBorder="1" applyAlignment="1">
      <alignment horizontal="center" shrinkToFit="1"/>
    </xf>
    <xf numFmtId="49" fontId="11" fillId="3" borderId="6" xfId="0" applyNumberFormat="1" applyFont="1" applyFill="1" applyBorder="1" applyAlignment="1">
      <alignment horizontal="right" wrapText="1"/>
    </xf>
    <xf numFmtId="49" fontId="11" fillId="3" borderId="2" xfId="0" applyNumberFormat="1" applyFont="1" applyFill="1" applyBorder="1" applyAlignment="1">
      <alignment horizontal="right" wrapText="1"/>
    </xf>
    <xf numFmtId="2" fontId="14" fillId="3" borderId="2" xfId="0" applyNumberFormat="1" applyFont="1" applyFill="1" applyBorder="1" applyAlignment="1">
      <alignment horizontal="center" shrinkToFit="1"/>
    </xf>
    <xf numFmtId="2" fontId="13" fillId="3" borderId="7" xfId="0" applyNumberFormat="1" applyFont="1" applyFill="1" applyBorder="1" applyAlignment="1">
      <alignment horizontal="right" shrinkToFit="1"/>
    </xf>
    <xf numFmtId="2" fontId="10" fillId="3" borderId="7" xfId="0" applyNumberFormat="1" applyFont="1" applyFill="1" applyBorder="1" applyAlignment="1">
      <alignment horizontal="right" shrinkToFit="1"/>
    </xf>
    <xf numFmtId="2" fontId="10" fillId="3" borderId="8" xfId="0" applyNumberFormat="1" applyFont="1" applyFill="1" applyBorder="1" applyAlignment="1">
      <alignment horizontal="right" shrinkToFit="1"/>
    </xf>
    <xf numFmtId="0" fontId="12" fillId="3" borderId="0" xfId="0" applyFont="1" applyFill="1"/>
    <xf numFmtId="49" fontId="11" fillId="3" borderId="2" xfId="0" applyNumberFormat="1" applyFont="1" applyFill="1" applyBorder="1" applyAlignment="1">
      <alignment horizontal="left" wrapText="1"/>
    </xf>
    <xf numFmtId="49" fontId="11" fillId="3" borderId="10" xfId="0" applyNumberFormat="1" applyFont="1" applyFill="1" applyBorder="1" applyAlignment="1">
      <alignment horizontal="right" wrapText="1"/>
    </xf>
    <xf numFmtId="2" fontId="14" fillId="3" borderId="11" xfId="0" applyNumberFormat="1" applyFont="1" applyFill="1" applyBorder="1" applyAlignment="1">
      <alignment horizontal="center" shrinkToFit="1"/>
    </xf>
    <xf numFmtId="2" fontId="14" fillId="3" borderId="12" xfId="0" applyNumberFormat="1" applyFont="1" applyFill="1" applyBorder="1" applyAlignment="1">
      <alignment horizontal="center" shrinkToFit="1"/>
    </xf>
    <xf numFmtId="49" fontId="11" fillId="3" borderId="9" xfId="0" applyNumberFormat="1" applyFont="1" applyFill="1" applyBorder="1" applyAlignment="1">
      <alignment horizontal="right" wrapText="1"/>
    </xf>
    <xf numFmtId="2" fontId="11" fillId="3" borderId="9" xfId="0" applyNumberFormat="1" applyFont="1" applyFill="1" applyBorder="1" applyAlignment="1">
      <alignment horizontal="center" shrinkToFit="1"/>
    </xf>
    <xf numFmtId="0" fontId="0" fillId="3" borderId="0" xfId="0" applyFont="1" applyFill="1"/>
    <xf numFmtId="49" fontId="11" fillId="3" borderId="4" xfId="0" applyNumberFormat="1" applyFont="1" applyFill="1" applyBorder="1" applyAlignment="1">
      <alignment horizontal="right" wrapText="1"/>
    </xf>
    <xf numFmtId="49" fontId="11" fillId="3" borderId="1" xfId="0" applyNumberFormat="1" applyFont="1" applyFill="1" applyBorder="1" applyAlignment="1">
      <alignment horizontal="right" wrapText="1"/>
    </xf>
    <xf numFmtId="2" fontId="14" fillId="3" borderId="1" xfId="0" applyNumberFormat="1" applyFont="1" applyFill="1" applyBorder="1" applyAlignment="1">
      <alignment horizontal="center" shrinkToFit="1"/>
    </xf>
    <xf numFmtId="4" fontId="11" fillId="3" borderId="3" xfId="0" applyNumberFormat="1" applyFont="1" applyFill="1" applyBorder="1" applyAlignment="1">
      <alignment horizontal="center" shrinkToFit="1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left" wrapText="1"/>
    </xf>
    <xf numFmtId="0" fontId="5" fillId="3" borderId="1" xfId="0" applyFont="1" applyFill="1" applyBorder="1" applyAlignment="1">
      <alignment horizontal="right"/>
    </xf>
    <xf numFmtId="164" fontId="10" fillId="3" borderId="1" xfId="0" applyNumberFormat="1" applyFont="1" applyFill="1" applyBorder="1" applyAlignment="1"/>
    <xf numFmtId="4" fontId="8" fillId="3" borderId="1" xfId="0" applyNumberFormat="1" applyFont="1" applyFill="1" applyBorder="1"/>
    <xf numFmtId="0" fontId="10" fillId="3" borderId="1" xfId="0" applyFont="1" applyFill="1" applyBorder="1" applyAlignment="1"/>
    <xf numFmtId="1" fontId="9" fillId="3" borderId="1" xfId="0" applyNumberFormat="1" applyFont="1" applyFill="1" applyBorder="1" applyAlignment="1">
      <alignment horizontal="right"/>
    </xf>
    <xf numFmtId="2" fontId="10" fillId="3" borderId="1" xfId="0" applyNumberFormat="1" applyFont="1" applyFill="1" applyBorder="1" applyAlignment="1"/>
    <xf numFmtId="2" fontId="10" fillId="3" borderId="1" xfId="0" applyNumberFormat="1" applyFont="1" applyFill="1" applyBorder="1"/>
    <xf numFmtId="2" fontId="10" fillId="3" borderId="1" xfId="0" applyNumberFormat="1" applyFont="1" applyFill="1" applyBorder="1" applyAlignment="1">
      <alignment horizontal="center"/>
    </xf>
    <xf numFmtId="4" fontId="0" fillId="3" borderId="1" xfId="0" applyNumberFormat="1" applyFont="1" applyFill="1" applyBorder="1"/>
    <xf numFmtId="164" fontId="10" fillId="3" borderId="1" xfId="0" applyNumberFormat="1" applyFont="1" applyFill="1" applyBorder="1" applyAlignment="1">
      <alignment horizontal="right" shrinkToFit="1"/>
    </xf>
    <xf numFmtId="2" fontId="11" fillId="3" borderId="1" xfId="0" applyNumberFormat="1" applyFont="1" applyFill="1" applyBorder="1"/>
    <xf numFmtId="0" fontId="10" fillId="3" borderId="1" xfId="0" applyFont="1" applyFill="1" applyBorder="1"/>
    <xf numFmtId="2" fontId="10" fillId="3" borderId="14" xfId="0" applyNumberFormat="1" applyFont="1" applyFill="1" applyBorder="1" applyAlignment="1">
      <alignment horizontal="right" shrinkToFit="1"/>
    </xf>
    <xf numFmtId="49" fontId="11" fillId="3" borderId="6" xfId="0" applyNumberFormat="1" applyFont="1" applyFill="1" applyBorder="1" applyAlignment="1">
      <alignment horizontal="left" vertical="top" wrapText="1"/>
    </xf>
    <xf numFmtId="0" fontId="0" fillId="3" borderId="0" xfId="0" applyFill="1" applyBorder="1"/>
    <xf numFmtId="2" fontId="14" fillId="3" borderId="13" xfId="0" applyNumberFormat="1" applyFont="1" applyFill="1" applyBorder="1" applyAlignment="1">
      <alignment horizontal="center" shrinkToFit="1"/>
    </xf>
    <xf numFmtId="2" fontId="14" fillId="3" borderId="13" xfId="0" applyNumberFormat="1" applyFont="1" applyFill="1" applyBorder="1" applyAlignment="1">
      <alignment horizontal="right" shrinkToFit="1"/>
    </xf>
    <xf numFmtId="2" fontId="11" fillId="3" borderId="13" xfId="0" applyNumberFormat="1" applyFont="1" applyFill="1" applyBorder="1" applyAlignment="1">
      <alignment horizontal="right" shrinkToFit="1"/>
    </xf>
    <xf numFmtId="49" fontId="11" fillId="3" borderId="15" xfId="0" applyNumberFormat="1" applyFont="1" applyFill="1" applyBorder="1" applyAlignment="1">
      <alignment horizontal="right" wrapText="1"/>
    </xf>
    <xf numFmtId="2" fontId="14" fillId="3" borderId="15" xfId="0" applyNumberFormat="1" applyFont="1" applyFill="1" applyBorder="1" applyAlignment="1">
      <alignment horizontal="right" shrinkToFit="1"/>
    </xf>
    <xf numFmtId="2" fontId="11" fillId="3" borderId="15" xfId="0" applyNumberFormat="1" applyFont="1" applyFill="1" applyBorder="1" applyAlignment="1">
      <alignment horizontal="right" shrinkToFit="1"/>
    </xf>
    <xf numFmtId="165" fontId="11" fillId="3" borderId="2" xfId="0" applyNumberFormat="1" applyFont="1" applyFill="1" applyBorder="1" applyAlignment="1">
      <alignment horizontal="center" shrinkToFit="1"/>
    </xf>
    <xf numFmtId="165" fontId="10" fillId="3" borderId="5" xfId="0" applyNumberFormat="1" applyFont="1" applyFill="1" applyBorder="1" applyAlignment="1">
      <alignment horizontal="right" shrinkToFit="1"/>
    </xf>
    <xf numFmtId="165" fontId="14" fillId="3" borderId="7" xfId="0" applyNumberFormat="1" applyFont="1" applyFill="1" applyBorder="1" applyAlignment="1">
      <alignment horizontal="center" shrinkToFit="1"/>
    </xf>
    <xf numFmtId="2" fontId="10" fillId="3" borderId="14" xfId="0" applyNumberFormat="1" applyFont="1" applyFill="1" applyBorder="1" applyAlignment="1">
      <alignment horizontal="center" shrinkToFit="1"/>
    </xf>
    <xf numFmtId="2" fontId="11" fillId="3" borderId="14" xfId="0" applyNumberFormat="1" applyFont="1" applyFill="1" applyBorder="1" applyAlignment="1">
      <alignment horizontal="center" shrinkToFit="1"/>
    </xf>
    <xf numFmtId="49" fontId="11" fillId="3" borderId="16" xfId="0" applyNumberFormat="1" applyFont="1" applyFill="1" applyBorder="1" applyAlignment="1">
      <alignment horizontal="right" wrapText="1"/>
    </xf>
    <xf numFmtId="2" fontId="14" fillId="3" borderId="17" xfId="0" applyNumberFormat="1" applyFont="1" applyFill="1" applyBorder="1" applyAlignment="1">
      <alignment horizontal="center" shrinkToFit="1"/>
    </xf>
    <xf numFmtId="2" fontId="14" fillId="3" borderId="18" xfId="0" applyNumberFormat="1" applyFont="1" applyFill="1" applyBorder="1" applyAlignment="1">
      <alignment horizontal="center" shrinkToFit="1"/>
    </xf>
    <xf numFmtId="49" fontId="10" fillId="3" borderId="1" xfId="0" applyNumberFormat="1" applyFont="1" applyFill="1" applyBorder="1" applyAlignment="1">
      <alignment horizontal="left" wrapText="1"/>
    </xf>
    <xf numFmtId="2" fontId="11" fillId="3" borderId="1" xfId="0" applyNumberFormat="1" applyFont="1" applyFill="1" applyBorder="1" applyAlignment="1">
      <alignment horizontal="center" shrinkToFit="1"/>
    </xf>
    <xf numFmtId="2" fontId="11" fillId="3" borderId="1" xfId="0" applyNumberFormat="1" applyFont="1" applyFill="1" applyBorder="1" applyAlignment="1">
      <alignment horizontal="right" shrinkToFi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wrapText="1"/>
    </xf>
    <xf numFmtId="0" fontId="0" fillId="0" borderId="0" xfId="0" applyFill="1" applyAlignment="1">
      <alignment horizontal="right"/>
    </xf>
    <xf numFmtId="49" fontId="10" fillId="3" borderId="9" xfId="0" applyNumberFormat="1" applyFont="1" applyFill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left" wrapText="1"/>
    </xf>
    <xf numFmtId="2" fontId="14" fillId="3" borderId="5" xfId="0" applyNumberFormat="1" applyFont="1" applyFill="1" applyBorder="1" applyAlignment="1">
      <alignment horizontal="center" shrinkToFit="1"/>
    </xf>
    <xf numFmtId="2" fontId="14" fillId="3" borderId="5" xfId="0" applyNumberFormat="1" applyFont="1" applyFill="1" applyBorder="1" applyAlignment="1">
      <alignment horizontal="right" shrinkToFit="1"/>
    </xf>
    <xf numFmtId="49" fontId="11" fillId="3" borderId="19" xfId="0" applyNumberFormat="1" applyFont="1" applyFill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left" wrapText="1"/>
    </xf>
    <xf numFmtId="2" fontId="14" fillId="3" borderId="1" xfId="0" applyNumberFormat="1" applyFont="1" applyFill="1" applyBorder="1" applyAlignment="1">
      <alignment horizontal="right" shrinkToFi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5" fillId="0" borderId="0" xfId="0" applyFont="1" applyFill="1"/>
    <xf numFmtId="0" fontId="7" fillId="0" borderId="0" xfId="0" applyFont="1" applyFill="1" applyAlignment="1"/>
    <xf numFmtId="4" fontId="11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Border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vertical="top"/>
    </xf>
    <xf numFmtId="0" fontId="8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Y31"/>
  <sheetViews>
    <sheetView topLeftCell="C1" workbookViewId="0">
      <selection activeCell="R9" sqref="R9"/>
    </sheetView>
  </sheetViews>
  <sheetFormatPr defaultRowHeight="12.75" x14ac:dyDescent="0.2"/>
  <cols>
    <col min="1" max="1" width="26" customWidth="1"/>
    <col min="2" max="2" width="11.140625" customWidth="1"/>
    <col min="3" max="4" width="10.5703125" style="6" customWidth="1"/>
    <col min="5" max="5" width="10.7109375" style="13" customWidth="1"/>
    <col min="6" max="6" width="10.7109375" style="123" customWidth="1"/>
    <col min="7" max="8" width="10.7109375" style="6" customWidth="1"/>
    <col min="9" max="9" width="11" style="13" customWidth="1"/>
    <col min="10" max="10" width="11" style="123" customWidth="1"/>
    <col min="11" max="11" width="10.85546875" style="13" customWidth="1"/>
    <col min="12" max="12" width="11" style="13" customWidth="1"/>
    <col min="13" max="13" width="10.7109375" style="13" customWidth="1"/>
    <col min="14" max="14" width="10.7109375" style="123" customWidth="1"/>
    <col min="15" max="15" width="11.140625" style="13" customWidth="1"/>
    <col min="16" max="16" width="11.5703125" style="6" customWidth="1"/>
    <col min="17" max="18" width="10.28515625" style="13" customWidth="1"/>
    <col min="19" max="19" width="20.5703125" customWidth="1"/>
    <col min="20" max="20" width="9.5703125" bestFit="1" customWidth="1"/>
  </cols>
  <sheetData>
    <row r="1" spans="1:25" x14ac:dyDescent="0.2">
      <c r="B1" s="1"/>
      <c r="K1" s="15"/>
      <c r="L1" s="15"/>
      <c r="M1" s="15" t="s">
        <v>33</v>
      </c>
      <c r="N1" s="128"/>
      <c r="O1" s="15"/>
      <c r="P1" s="122"/>
      <c r="Q1" s="15"/>
      <c r="R1" s="15"/>
      <c r="S1" s="17"/>
      <c r="T1" s="17"/>
      <c r="U1" s="17"/>
    </row>
    <row r="2" spans="1:25" ht="17.25" customHeight="1" x14ac:dyDescent="0.2">
      <c r="A2" s="129"/>
      <c r="B2" s="129"/>
      <c r="C2" s="129"/>
      <c r="D2" s="129"/>
      <c r="K2" s="15"/>
      <c r="L2" s="15"/>
      <c r="M2" s="122" t="s">
        <v>97</v>
      </c>
      <c r="N2" s="128"/>
      <c r="O2" s="16"/>
      <c r="P2" s="130" t="s">
        <v>100</v>
      </c>
      <c r="Q2" s="130"/>
      <c r="R2" s="122"/>
      <c r="S2" s="17"/>
      <c r="T2" s="17"/>
      <c r="U2" s="17"/>
    </row>
    <row r="3" spans="1:25" ht="15" customHeight="1" x14ac:dyDescent="0.2">
      <c r="K3" s="15"/>
      <c r="L3" s="15"/>
      <c r="M3" s="131" t="s">
        <v>120</v>
      </c>
      <c r="N3" s="131"/>
      <c r="O3" s="131"/>
      <c r="P3" s="131"/>
      <c r="Q3" s="131"/>
      <c r="R3" s="121"/>
      <c r="S3" s="17"/>
      <c r="T3" s="17"/>
      <c r="U3" s="17"/>
    </row>
    <row r="4" spans="1:25" x14ac:dyDescent="0.2">
      <c r="A4" s="132"/>
      <c r="B4" s="132"/>
      <c r="C4" s="132"/>
      <c r="D4" s="132"/>
    </row>
    <row r="5" spans="1:25" ht="15.75" x14ac:dyDescent="0.25">
      <c r="A5" s="2"/>
      <c r="B5" s="2"/>
      <c r="C5" s="4" t="s">
        <v>119</v>
      </c>
      <c r="D5" s="4"/>
      <c r="E5" s="4"/>
      <c r="F5" s="124"/>
      <c r="G5" s="4"/>
      <c r="H5" s="4"/>
      <c r="I5" s="4"/>
      <c r="J5" s="124"/>
      <c r="K5" s="4"/>
      <c r="L5" s="4"/>
      <c r="M5" s="4"/>
      <c r="N5" s="124"/>
      <c r="O5" s="4"/>
      <c r="P5" s="4"/>
      <c r="Q5" s="4"/>
      <c r="R5" s="4"/>
      <c r="S5" s="3"/>
      <c r="T5" s="3"/>
      <c r="U5" s="3"/>
      <c r="V5" s="3"/>
      <c r="W5" s="3"/>
      <c r="X5" s="3"/>
      <c r="Y5" s="3"/>
    </row>
    <row r="6" spans="1:25" ht="15.75" x14ac:dyDescent="0.25">
      <c r="A6" s="18" t="s">
        <v>0</v>
      </c>
      <c r="B6" s="3" t="s">
        <v>99</v>
      </c>
      <c r="D6" s="4"/>
      <c r="E6" s="4"/>
      <c r="F6" s="124"/>
      <c r="G6" s="4"/>
      <c r="H6" s="4"/>
      <c r="I6" s="4"/>
      <c r="J6" s="124"/>
      <c r="K6" s="4"/>
      <c r="L6" s="4"/>
      <c r="M6" s="4"/>
      <c r="N6" s="124"/>
      <c r="O6" s="4"/>
      <c r="P6" s="4"/>
      <c r="Q6" s="4"/>
      <c r="R6" s="4"/>
      <c r="S6" s="3"/>
      <c r="T6" s="3"/>
      <c r="U6" s="3"/>
      <c r="V6" s="3"/>
      <c r="W6" s="3"/>
      <c r="X6" s="3"/>
      <c r="Y6" s="19"/>
    </row>
    <row r="7" spans="1:25" x14ac:dyDescent="0.2">
      <c r="A7" s="9" t="s">
        <v>15</v>
      </c>
      <c r="B7" s="5" t="s">
        <v>1</v>
      </c>
      <c r="C7" s="5" t="s">
        <v>2</v>
      </c>
      <c r="D7" s="5" t="s">
        <v>3</v>
      </c>
      <c r="E7" s="5" t="s">
        <v>4</v>
      </c>
      <c r="F7" s="125" t="s">
        <v>115</v>
      </c>
      <c r="G7" s="5" t="s">
        <v>5</v>
      </c>
      <c r="H7" s="5" t="s">
        <v>6</v>
      </c>
      <c r="I7" s="5" t="s">
        <v>7</v>
      </c>
      <c r="J7" s="125" t="s">
        <v>116</v>
      </c>
      <c r="K7" s="5" t="s">
        <v>8</v>
      </c>
      <c r="L7" s="5" t="s">
        <v>9</v>
      </c>
      <c r="M7" s="5" t="s">
        <v>10</v>
      </c>
      <c r="N7" s="125" t="s">
        <v>117</v>
      </c>
      <c r="O7" s="5" t="s">
        <v>11</v>
      </c>
      <c r="P7" s="5" t="s">
        <v>12</v>
      </c>
      <c r="Q7" s="5" t="s">
        <v>13</v>
      </c>
      <c r="R7" s="125" t="s">
        <v>118</v>
      </c>
    </row>
    <row r="8" spans="1:25" s="25" customFormat="1" x14ac:dyDescent="0.2">
      <c r="A8" s="33"/>
      <c r="B8" s="20"/>
      <c r="C8" s="24"/>
      <c r="D8" s="24"/>
      <c r="E8" s="24"/>
      <c r="F8" s="32"/>
      <c r="G8" s="24"/>
      <c r="H8" s="24"/>
      <c r="I8" s="24"/>
      <c r="J8" s="32"/>
      <c r="K8" s="24"/>
      <c r="L8" s="24"/>
      <c r="M8" s="24"/>
      <c r="N8" s="32"/>
      <c r="O8" s="24"/>
      <c r="P8" s="24"/>
      <c r="Q8" s="24"/>
      <c r="R8" s="37"/>
    </row>
    <row r="9" spans="1:25" s="25" customFormat="1" ht="14.25" customHeight="1" x14ac:dyDescent="0.2">
      <c r="A9" s="33" t="s">
        <v>83</v>
      </c>
      <c r="B9" s="20">
        <f>SUM(C9:Q9)</f>
        <v>7133117</v>
      </c>
      <c r="C9" s="24">
        <v>357330</v>
      </c>
      <c r="D9" s="24">
        <v>357330</v>
      </c>
      <c r="E9" s="24">
        <v>357330</v>
      </c>
      <c r="F9" s="32">
        <f>SUM(C9:E9)</f>
        <v>1071990</v>
      </c>
      <c r="G9" s="24">
        <v>357330</v>
      </c>
      <c r="H9" s="24">
        <v>357330</v>
      </c>
      <c r="I9" s="24">
        <v>357330</v>
      </c>
      <c r="J9" s="32">
        <f>SUM(G9:I9)</f>
        <v>1071990</v>
      </c>
      <c r="K9" s="24">
        <v>714660</v>
      </c>
      <c r="L9" s="24"/>
      <c r="M9" s="24">
        <v>357330</v>
      </c>
      <c r="N9" s="32">
        <f>SUM(K9:M9)</f>
        <v>1071990</v>
      </c>
      <c r="O9" s="24">
        <v>357330</v>
      </c>
      <c r="P9" s="24">
        <v>343847</v>
      </c>
      <c r="Q9" s="24"/>
      <c r="R9" s="109">
        <f>SUM(O9:Q9)</f>
        <v>701177</v>
      </c>
    </row>
    <row r="10" spans="1:25" s="25" customFormat="1" ht="14.25" customHeight="1" x14ac:dyDescent="0.2">
      <c r="A10" s="33" t="s">
        <v>84</v>
      </c>
      <c r="B10" s="20">
        <f>SUM(C10:Q10)</f>
        <v>86400</v>
      </c>
      <c r="C10" s="24"/>
      <c r="D10" s="24"/>
      <c r="E10" s="24"/>
      <c r="F10" s="32">
        <f t="shared" ref="F10:F20" si="0">SUM(C10:E10)</f>
        <v>0</v>
      </c>
      <c r="G10" s="24"/>
      <c r="H10" s="24"/>
      <c r="I10" s="24"/>
      <c r="J10" s="32">
        <f t="shared" ref="J10:J20" si="1">SUM(G10:I10)</f>
        <v>0</v>
      </c>
      <c r="K10" s="24">
        <v>43200</v>
      </c>
      <c r="L10" s="24"/>
      <c r="M10" s="24"/>
      <c r="N10" s="32">
        <f t="shared" ref="N10:N20" si="2">SUM(K10:M10)</f>
        <v>43200</v>
      </c>
      <c r="O10" s="24"/>
      <c r="P10" s="24"/>
      <c r="Q10" s="24"/>
      <c r="R10" s="109">
        <f t="shared" ref="R10:R20" si="3">SUM(O10:Q10)</f>
        <v>0</v>
      </c>
    </row>
    <row r="11" spans="1:25" s="25" customFormat="1" ht="13.5" customHeight="1" x14ac:dyDescent="0.2">
      <c r="A11" s="33" t="s">
        <v>85</v>
      </c>
      <c r="B11" s="20">
        <f>SUM(C11:Q11)</f>
        <v>2154204</v>
      </c>
      <c r="C11" s="24">
        <v>107914</v>
      </c>
      <c r="D11" s="24">
        <v>107914</v>
      </c>
      <c r="E11" s="24">
        <v>107914</v>
      </c>
      <c r="F11" s="32">
        <f t="shared" si="0"/>
        <v>323742</v>
      </c>
      <c r="G11" s="24">
        <v>107914</v>
      </c>
      <c r="H11" s="24">
        <v>107914</v>
      </c>
      <c r="I11" s="24">
        <v>107914</v>
      </c>
      <c r="J11" s="32">
        <f t="shared" si="1"/>
        <v>323742</v>
      </c>
      <c r="K11" s="24">
        <v>215828</v>
      </c>
      <c r="L11" s="24"/>
      <c r="M11" s="24">
        <v>107914</v>
      </c>
      <c r="N11" s="32">
        <f t="shared" si="2"/>
        <v>323742</v>
      </c>
      <c r="O11" s="24">
        <v>107914</v>
      </c>
      <c r="P11" s="24">
        <v>103838</v>
      </c>
      <c r="Q11" s="24"/>
      <c r="R11" s="109">
        <f t="shared" si="3"/>
        <v>211752</v>
      </c>
    </row>
    <row r="12" spans="1:25" s="25" customFormat="1" ht="13.5" customHeight="1" x14ac:dyDescent="0.2">
      <c r="A12" s="33" t="s">
        <v>86</v>
      </c>
      <c r="B12" s="20">
        <f t="shared" ref="B12:B18" si="4">SUM(C12:Q12)</f>
        <v>0</v>
      </c>
      <c r="C12" s="24"/>
      <c r="D12" s="24"/>
      <c r="E12" s="24"/>
      <c r="F12" s="32">
        <f t="shared" si="0"/>
        <v>0</v>
      </c>
      <c r="G12" s="24"/>
      <c r="H12" s="24"/>
      <c r="I12" s="24"/>
      <c r="J12" s="32">
        <f t="shared" si="1"/>
        <v>0</v>
      </c>
      <c r="K12" s="24"/>
      <c r="L12" s="24"/>
      <c r="M12" s="24"/>
      <c r="N12" s="32">
        <f t="shared" si="2"/>
        <v>0</v>
      </c>
      <c r="O12" s="24"/>
      <c r="P12" s="24"/>
      <c r="Q12" s="24"/>
      <c r="R12" s="109">
        <f t="shared" si="3"/>
        <v>0</v>
      </c>
    </row>
    <row r="13" spans="1:25" s="25" customFormat="1" ht="13.5" customHeight="1" x14ac:dyDescent="0.2">
      <c r="A13" s="33" t="s">
        <v>87</v>
      </c>
      <c r="B13" s="20">
        <f>SUM(C13:Q13)</f>
        <v>40000</v>
      </c>
      <c r="C13" s="24">
        <v>20000</v>
      </c>
      <c r="D13" s="24"/>
      <c r="E13" s="24"/>
      <c r="F13" s="32">
        <f t="shared" si="0"/>
        <v>20000</v>
      </c>
      <c r="G13" s="24"/>
      <c r="H13" s="24"/>
      <c r="I13" s="24"/>
      <c r="J13" s="32">
        <f t="shared" si="1"/>
        <v>0</v>
      </c>
      <c r="K13" s="24"/>
      <c r="L13" s="24"/>
      <c r="M13" s="24"/>
      <c r="N13" s="32">
        <f t="shared" si="2"/>
        <v>0</v>
      </c>
      <c r="O13" s="24"/>
      <c r="P13" s="24"/>
      <c r="Q13" s="24"/>
      <c r="R13" s="109">
        <f t="shared" si="3"/>
        <v>0</v>
      </c>
    </row>
    <row r="14" spans="1:25" s="25" customFormat="1" ht="13.5" customHeight="1" x14ac:dyDescent="0.2">
      <c r="A14" s="33" t="s">
        <v>88</v>
      </c>
      <c r="B14" s="20">
        <f>SUM(C14:Q14)</f>
        <v>0</v>
      </c>
      <c r="C14" s="24"/>
      <c r="D14" s="24"/>
      <c r="E14" s="24"/>
      <c r="F14" s="32">
        <f t="shared" si="0"/>
        <v>0</v>
      </c>
      <c r="G14" s="24"/>
      <c r="H14" s="24"/>
      <c r="I14" s="24"/>
      <c r="J14" s="32">
        <f t="shared" si="1"/>
        <v>0</v>
      </c>
      <c r="K14" s="24"/>
      <c r="L14" s="24"/>
      <c r="M14" s="24"/>
      <c r="N14" s="32">
        <f t="shared" si="2"/>
        <v>0</v>
      </c>
      <c r="O14" s="24"/>
      <c r="P14" s="24"/>
      <c r="Q14" s="24"/>
      <c r="R14" s="109">
        <f t="shared" si="3"/>
        <v>0</v>
      </c>
    </row>
    <row r="15" spans="1:25" s="25" customFormat="1" ht="13.5" customHeight="1" x14ac:dyDescent="0.2">
      <c r="A15" s="33" t="s">
        <v>104</v>
      </c>
      <c r="B15" s="20">
        <f t="shared" ref="B15" si="5">SUM(C15:Q15)</f>
        <v>0</v>
      </c>
      <c r="C15" s="24"/>
      <c r="D15" s="24"/>
      <c r="E15" s="24"/>
      <c r="F15" s="32">
        <f t="shared" si="0"/>
        <v>0</v>
      </c>
      <c r="G15" s="24"/>
      <c r="H15" s="24"/>
      <c r="I15" s="24"/>
      <c r="J15" s="32">
        <f t="shared" si="1"/>
        <v>0</v>
      </c>
      <c r="K15" s="24"/>
      <c r="L15" s="24"/>
      <c r="M15" s="24"/>
      <c r="N15" s="32">
        <f t="shared" si="2"/>
        <v>0</v>
      </c>
      <c r="O15" s="24"/>
      <c r="P15" s="24"/>
      <c r="Q15" s="24"/>
      <c r="R15" s="109">
        <f t="shared" si="3"/>
        <v>0</v>
      </c>
    </row>
    <row r="16" spans="1:25" s="25" customFormat="1" ht="13.5" customHeight="1" x14ac:dyDescent="0.2">
      <c r="A16" s="33" t="s">
        <v>103</v>
      </c>
      <c r="B16" s="20">
        <f t="shared" si="4"/>
        <v>0</v>
      </c>
      <c r="C16" s="24"/>
      <c r="D16" s="24"/>
      <c r="E16" s="24"/>
      <c r="F16" s="32">
        <f t="shared" si="0"/>
        <v>0</v>
      </c>
      <c r="G16" s="24"/>
      <c r="H16" s="24"/>
      <c r="I16" s="24"/>
      <c r="J16" s="32">
        <f t="shared" si="1"/>
        <v>0</v>
      </c>
      <c r="K16" s="24"/>
      <c r="L16" s="24"/>
      <c r="M16" s="24"/>
      <c r="N16" s="32">
        <f t="shared" si="2"/>
        <v>0</v>
      </c>
      <c r="O16" s="24"/>
      <c r="P16" s="24"/>
      <c r="Q16" s="24"/>
      <c r="R16" s="109">
        <f t="shared" si="3"/>
        <v>0</v>
      </c>
    </row>
    <row r="17" spans="1:18" s="25" customFormat="1" ht="13.5" customHeight="1" x14ac:dyDescent="0.2">
      <c r="A17" s="33" t="s">
        <v>89</v>
      </c>
      <c r="B17" s="20">
        <f>SUM(C17:Q17)</f>
        <v>620859</v>
      </c>
      <c r="C17" s="24">
        <v>36522</v>
      </c>
      <c r="D17" s="24">
        <v>36521</v>
      </c>
      <c r="E17" s="24">
        <v>36521</v>
      </c>
      <c r="F17" s="32">
        <f t="shared" si="0"/>
        <v>109564</v>
      </c>
      <c r="G17" s="24">
        <v>36521</v>
      </c>
      <c r="H17" s="24">
        <v>36521</v>
      </c>
      <c r="I17" s="24">
        <v>36521</v>
      </c>
      <c r="J17" s="32">
        <f t="shared" si="1"/>
        <v>109563</v>
      </c>
      <c r="K17" s="24"/>
      <c r="L17" s="24"/>
      <c r="M17" s="24">
        <v>36521</v>
      </c>
      <c r="N17" s="32">
        <f t="shared" si="2"/>
        <v>36521</v>
      </c>
      <c r="O17" s="24">
        <v>36521</v>
      </c>
      <c r="P17" s="24">
        <v>73042</v>
      </c>
      <c r="Q17" s="24"/>
      <c r="R17" s="109">
        <f t="shared" si="3"/>
        <v>109563</v>
      </c>
    </row>
    <row r="18" spans="1:18" s="25" customFormat="1" ht="13.5" customHeight="1" x14ac:dyDescent="0.2">
      <c r="A18" s="33" t="s">
        <v>90</v>
      </c>
      <c r="B18" s="20">
        <f t="shared" si="4"/>
        <v>80000</v>
      </c>
      <c r="C18" s="24">
        <v>40000</v>
      </c>
      <c r="D18" s="24"/>
      <c r="E18" s="24"/>
      <c r="F18" s="32">
        <f t="shared" si="0"/>
        <v>40000</v>
      </c>
      <c r="G18" s="24"/>
      <c r="H18" s="24"/>
      <c r="I18" s="24"/>
      <c r="J18" s="32">
        <f t="shared" si="1"/>
        <v>0</v>
      </c>
      <c r="K18" s="24"/>
      <c r="L18" s="24"/>
      <c r="M18" s="24"/>
      <c r="N18" s="32">
        <f t="shared" si="2"/>
        <v>0</v>
      </c>
      <c r="O18" s="24"/>
      <c r="P18" s="24"/>
      <c r="Q18" s="24"/>
      <c r="R18" s="109">
        <f t="shared" si="3"/>
        <v>0</v>
      </c>
    </row>
    <row r="19" spans="1:18" s="25" customFormat="1" ht="13.5" customHeight="1" x14ac:dyDescent="0.2">
      <c r="A19" s="38" t="s">
        <v>91</v>
      </c>
      <c r="B19" s="21">
        <f>SUM(C19:Q19)</f>
        <v>40000</v>
      </c>
      <c r="C19" s="27">
        <v>20000</v>
      </c>
      <c r="D19" s="27"/>
      <c r="E19" s="27"/>
      <c r="F19" s="32">
        <f t="shared" si="0"/>
        <v>20000</v>
      </c>
      <c r="G19" s="27"/>
      <c r="H19" s="27"/>
      <c r="I19" s="27"/>
      <c r="J19" s="32">
        <f t="shared" si="1"/>
        <v>0</v>
      </c>
      <c r="K19" s="27"/>
      <c r="L19" s="27"/>
      <c r="M19" s="27"/>
      <c r="N19" s="32">
        <f t="shared" si="2"/>
        <v>0</v>
      </c>
      <c r="O19" s="27"/>
      <c r="P19" s="27"/>
      <c r="Q19" s="27"/>
      <c r="R19" s="109">
        <f t="shared" si="3"/>
        <v>0</v>
      </c>
    </row>
    <row r="20" spans="1:18" s="25" customFormat="1" ht="13.5" customHeight="1" x14ac:dyDescent="0.2">
      <c r="A20" s="107" t="s">
        <v>96</v>
      </c>
      <c r="B20" s="21">
        <f>SUM(C20:Q20)</f>
        <v>0</v>
      </c>
      <c r="C20" s="37"/>
      <c r="D20" s="37"/>
      <c r="E20" s="37"/>
      <c r="F20" s="32">
        <f t="shared" si="0"/>
        <v>0</v>
      </c>
      <c r="G20" s="37"/>
      <c r="H20" s="37"/>
      <c r="I20" s="37"/>
      <c r="J20" s="32">
        <f t="shared" si="1"/>
        <v>0</v>
      </c>
      <c r="K20" s="37"/>
      <c r="L20" s="37"/>
      <c r="M20" s="37"/>
      <c r="N20" s="32">
        <f t="shared" si="2"/>
        <v>0</v>
      </c>
      <c r="O20" s="37"/>
      <c r="P20" s="37"/>
      <c r="Q20" s="37"/>
      <c r="R20" s="109">
        <f t="shared" si="3"/>
        <v>0</v>
      </c>
    </row>
    <row r="21" spans="1:18" s="25" customFormat="1" x14ac:dyDescent="0.2">
      <c r="A21" s="71" t="s">
        <v>18</v>
      </c>
      <c r="B21" s="72">
        <f>SUM(B9:B20)</f>
        <v>10154580</v>
      </c>
      <c r="C21" s="72">
        <f t="shared" ref="C21:Q21" si="6">SUM(C9:C20)</f>
        <v>581766</v>
      </c>
      <c r="D21" s="72">
        <f t="shared" si="6"/>
        <v>501765</v>
      </c>
      <c r="E21" s="72">
        <f t="shared" si="6"/>
        <v>501765</v>
      </c>
      <c r="F21" s="72">
        <f>SUM(F9:F20)</f>
        <v>1585296</v>
      </c>
      <c r="G21" s="72">
        <f t="shared" si="6"/>
        <v>501765</v>
      </c>
      <c r="H21" s="72">
        <f t="shared" si="6"/>
        <v>501765</v>
      </c>
      <c r="I21" s="72">
        <f t="shared" si="6"/>
        <v>501765</v>
      </c>
      <c r="J21" s="72">
        <f>SUM(J9:J20)</f>
        <v>1505295</v>
      </c>
      <c r="K21" s="72">
        <f t="shared" si="6"/>
        <v>973688</v>
      </c>
      <c r="L21" s="72">
        <f t="shared" si="6"/>
        <v>0</v>
      </c>
      <c r="M21" s="72">
        <f t="shared" si="6"/>
        <v>501765</v>
      </c>
      <c r="N21" s="72">
        <f>SUM(N9:N20)</f>
        <v>1475453</v>
      </c>
      <c r="O21" s="72">
        <f t="shared" si="6"/>
        <v>501765</v>
      </c>
      <c r="P21" s="72">
        <f t="shared" si="6"/>
        <v>520727</v>
      </c>
      <c r="Q21" s="72">
        <f t="shared" si="6"/>
        <v>0</v>
      </c>
      <c r="R21" s="109">
        <f>SUM(R9:R20)</f>
        <v>1022492</v>
      </c>
    </row>
    <row r="22" spans="1:18" s="25" customFormat="1" x14ac:dyDescent="0.2">
      <c r="A22" s="33"/>
      <c r="B22" s="20"/>
      <c r="C22" s="24"/>
      <c r="D22" s="24"/>
      <c r="E22" s="24"/>
      <c r="F22" s="32"/>
      <c r="G22" s="24"/>
      <c r="H22" s="24"/>
      <c r="I22" s="24"/>
      <c r="J22" s="32"/>
      <c r="K22" s="24"/>
      <c r="L22" s="24"/>
      <c r="M22" s="24"/>
      <c r="N22" s="32"/>
      <c r="O22" s="24"/>
      <c r="P22" s="24"/>
      <c r="Q22" s="24"/>
      <c r="R22" s="37"/>
    </row>
    <row r="23" spans="1:18" s="25" customFormat="1" x14ac:dyDescent="0.2">
      <c r="A23" s="6"/>
      <c r="B23" s="7"/>
      <c r="C23" s="7"/>
      <c r="D23" s="7"/>
      <c r="E23" s="7"/>
      <c r="F23" s="126"/>
      <c r="G23" s="7"/>
      <c r="H23" s="7"/>
      <c r="I23" s="7"/>
      <c r="J23" s="126"/>
      <c r="K23" s="7"/>
      <c r="L23" s="7"/>
      <c r="M23" s="7"/>
      <c r="N23" s="126"/>
      <c r="O23" s="7"/>
      <c r="P23" s="7"/>
      <c r="Q23" s="7"/>
      <c r="R23" s="7"/>
    </row>
    <row r="24" spans="1:18" s="25" customFormat="1" x14ac:dyDescent="0.2">
      <c r="A24" s="8" t="s">
        <v>29</v>
      </c>
      <c r="B24" s="6"/>
      <c r="C24" s="6"/>
      <c r="D24" s="6"/>
      <c r="E24" s="13"/>
      <c r="F24" s="123"/>
      <c r="G24" s="6"/>
      <c r="H24" s="6"/>
      <c r="I24" s="13"/>
      <c r="J24" s="123"/>
      <c r="K24" s="13"/>
      <c r="L24" s="13"/>
      <c r="M24" s="13"/>
      <c r="N24" s="123"/>
      <c r="O24" s="13"/>
      <c r="P24" s="6"/>
      <c r="Q24" s="13"/>
      <c r="R24" s="13"/>
    </row>
    <row r="25" spans="1:18" s="25" customFormat="1" x14ac:dyDescent="0.2">
      <c r="A25" s="8" t="s">
        <v>19</v>
      </c>
      <c r="B25" s="6"/>
      <c r="C25" s="6"/>
      <c r="D25" s="6"/>
      <c r="E25" s="13"/>
      <c r="F25" s="123"/>
      <c r="G25" s="6"/>
      <c r="H25" s="6"/>
      <c r="I25" s="13"/>
      <c r="J25" s="123"/>
      <c r="K25" s="13"/>
      <c r="L25" s="13"/>
      <c r="M25" s="13"/>
      <c r="N25" s="123"/>
      <c r="O25" s="13"/>
      <c r="P25" s="6"/>
      <c r="Q25" s="13"/>
      <c r="R25" s="13"/>
    </row>
    <row r="26" spans="1:18" s="25" customFormat="1" x14ac:dyDescent="0.2">
      <c r="A26" s="8" t="s">
        <v>35</v>
      </c>
      <c r="B26" s="6"/>
      <c r="C26" s="6"/>
      <c r="D26" s="6"/>
      <c r="E26" s="13"/>
      <c r="F26" s="123"/>
      <c r="G26" s="6"/>
      <c r="H26" s="6"/>
      <c r="I26" s="13"/>
      <c r="J26" s="123"/>
      <c r="K26" s="13"/>
      <c r="L26" s="13"/>
      <c r="M26" s="13"/>
      <c r="N26" s="123"/>
      <c r="O26" s="13"/>
      <c r="P26" s="6"/>
      <c r="Q26" s="13"/>
      <c r="R26" s="13"/>
    </row>
    <row r="27" spans="1:18" x14ac:dyDescent="0.2">
      <c r="A27" s="10" t="s">
        <v>67</v>
      </c>
      <c r="B27" s="6"/>
      <c r="D27" s="11"/>
      <c r="E27" s="14"/>
      <c r="F27" s="127"/>
      <c r="G27" s="11"/>
      <c r="H27" s="11"/>
      <c r="I27" s="14"/>
      <c r="J27" s="127"/>
      <c r="K27" s="14"/>
      <c r="L27" s="14"/>
      <c r="M27" s="14"/>
      <c r="N27" s="127"/>
      <c r="O27" s="14"/>
      <c r="P27" s="11"/>
      <c r="Q27" s="14"/>
      <c r="R27" s="14"/>
    </row>
    <row r="28" spans="1:18" x14ac:dyDescent="0.2">
      <c r="A28" s="6"/>
      <c r="B28" s="6"/>
      <c r="D28" s="11"/>
      <c r="E28" s="14"/>
      <c r="F28" s="127"/>
      <c r="G28" s="11"/>
      <c r="H28" s="11"/>
      <c r="I28" s="14"/>
      <c r="J28" s="127"/>
      <c r="K28" s="14"/>
      <c r="L28" s="14"/>
      <c r="M28" s="14"/>
      <c r="N28" s="127"/>
      <c r="O28" s="14"/>
      <c r="P28" s="11"/>
      <c r="Q28" s="14"/>
      <c r="R28" s="14"/>
    </row>
    <row r="29" spans="1:18" ht="18.75" customHeight="1" x14ac:dyDescent="0.2">
      <c r="A29" s="12"/>
      <c r="B29" s="6"/>
      <c r="C29" s="11"/>
      <c r="D29" s="11"/>
    </row>
    <row r="30" spans="1:18" ht="18.75" customHeight="1" x14ac:dyDescent="0.2">
      <c r="C30" s="11"/>
      <c r="D30" s="11"/>
      <c r="E30" s="14"/>
      <c r="F30" s="127"/>
      <c r="G30" s="11"/>
      <c r="H30" s="11"/>
      <c r="I30" s="14"/>
      <c r="J30" s="127"/>
      <c r="K30" s="14"/>
      <c r="L30" s="14"/>
      <c r="M30" s="14"/>
      <c r="N30" s="127"/>
      <c r="O30" s="14"/>
      <c r="P30" s="11"/>
      <c r="Q30" s="14"/>
      <c r="R30" s="14"/>
    </row>
    <row r="31" spans="1:18" ht="16.5" customHeight="1" x14ac:dyDescent="0.2"/>
  </sheetData>
  <mergeCells count="4">
    <mergeCell ref="A2:D2"/>
    <mergeCell ref="P2:Q2"/>
    <mergeCell ref="M3:Q3"/>
    <mergeCell ref="A4:D4"/>
  </mergeCells>
  <pageMargins left="0.44" right="0.15748031496062992" top="0" bottom="0" header="0.14000000000000001" footer="0.15748031496062992"/>
  <pageSetup paperSize="9" scale="85" orientation="landscape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S24"/>
  <sheetViews>
    <sheetView tabSelected="1" workbookViewId="0">
      <selection activeCell="H6" sqref="H6"/>
    </sheetView>
  </sheetViews>
  <sheetFormatPr defaultRowHeight="12.75" x14ac:dyDescent="0.2"/>
  <cols>
    <col min="1" max="1" width="26" customWidth="1"/>
    <col min="2" max="6" width="11.140625" customWidth="1"/>
    <col min="7" max="8" width="10.5703125" style="6" customWidth="1"/>
    <col min="9" max="9" width="10.7109375" style="13" customWidth="1"/>
    <col min="10" max="11" width="10.7109375" style="6" customWidth="1"/>
    <col min="12" max="12" width="11" style="13" customWidth="1"/>
    <col min="13" max="13" width="10.85546875" style="13" customWidth="1"/>
    <col min="14" max="14" width="11" style="13" customWidth="1"/>
    <col min="15" max="15" width="10.7109375" style="13" customWidth="1"/>
    <col min="16" max="16" width="11.140625" style="13" customWidth="1"/>
    <col min="17" max="17" width="11.5703125" style="6" customWidth="1"/>
    <col min="18" max="18" width="10.28515625" style="13" customWidth="1"/>
    <col min="19" max="19" width="20.5703125" customWidth="1"/>
    <col min="20" max="20" width="9.5703125" bestFit="1" customWidth="1"/>
  </cols>
  <sheetData>
    <row r="1" spans="1:19" x14ac:dyDescent="0.2">
      <c r="C1" s="15" t="s">
        <v>33</v>
      </c>
      <c r="D1" s="15"/>
      <c r="E1" s="113"/>
      <c r="F1" s="15"/>
      <c r="G1"/>
      <c r="H1"/>
      <c r="I1"/>
      <c r="J1"/>
      <c r="K1"/>
      <c r="L1"/>
      <c r="M1"/>
      <c r="N1"/>
      <c r="O1"/>
      <c r="P1"/>
      <c r="Q1"/>
      <c r="R1"/>
    </row>
    <row r="2" spans="1:19" x14ac:dyDescent="0.2">
      <c r="B2" s="1"/>
      <c r="C2" s="113" t="s">
        <v>97</v>
      </c>
      <c r="D2" s="16"/>
      <c r="E2" s="130" t="s">
        <v>100</v>
      </c>
      <c r="F2" s="130"/>
      <c r="M2" s="15"/>
      <c r="N2" s="15"/>
      <c r="S2" s="17"/>
    </row>
    <row r="3" spans="1:19" ht="18.75" customHeight="1" x14ac:dyDescent="0.2">
      <c r="A3" s="112"/>
      <c r="B3" s="112"/>
      <c r="C3" s="131" t="s">
        <v>120</v>
      </c>
      <c r="D3" s="131"/>
      <c r="E3" s="131"/>
      <c r="F3" s="131"/>
      <c r="G3" s="112"/>
      <c r="H3" s="112"/>
      <c r="M3" s="15"/>
      <c r="N3" s="15"/>
      <c r="S3" s="17"/>
    </row>
    <row r="4" spans="1:19" ht="16.5" customHeight="1" x14ac:dyDescent="0.2">
      <c r="A4" s="132"/>
      <c r="B4" s="132"/>
      <c r="C4" s="132"/>
      <c r="D4" s="132"/>
      <c r="E4" s="132"/>
      <c r="F4" s="132"/>
      <c r="G4" s="132"/>
      <c r="H4" s="132"/>
    </row>
    <row r="5" spans="1:19" ht="15" x14ac:dyDescent="0.2">
      <c r="A5" s="4" t="s">
        <v>126</v>
      </c>
      <c r="B5" s="2"/>
      <c r="C5" s="2"/>
      <c r="D5" s="2"/>
      <c r="E5" s="2"/>
      <c r="F5" s="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</row>
    <row r="6" spans="1:19" ht="15" x14ac:dyDescent="0.2">
      <c r="A6" s="18" t="s">
        <v>0</v>
      </c>
      <c r="B6" s="3" t="s">
        <v>99</v>
      </c>
      <c r="C6" s="3"/>
      <c r="D6" s="3"/>
      <c r="E6" s="3"/>
      <c r="F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"/>
    </row>
    <row r="7" spans="1:19" x14ac:dyDescent="0.2">
      <c r="A7" s="9" t="s">
        <v>15</v>
      </c>
      <c r="B7" s="5" t="s">
        <v>1</v>
      </c>
      <c r="C7" s="5" t="s">
        <v>115</v>
      </c>
      <c r="D7" s="5" t="s">
        <v>116</v>
      </c>
      <c r="E7" s="5" t="s">
        <v>117</v>
      </c>
      <c r="F7" s="5" t="s">
        <v>118</v>
      </c>
      <c r="G7"/>
      <c r="H7"/>
      <c r="I7"/>
      <c r="J7"/>
      <c r="K7"/>
      <c r="L7"/>
      <c r="M7"/>
      <c r="N7"/>
      <c r="O7"/>
      <c r="P7"/>
      <c r="Q7"/>
      <c r="R7"/>
    </row>
    <row r="8" spans="1:19" x14ac:dyDescent="0.2">
      <c r="A8" s="33" t="s">
        <v>106</v>
      </c>
      <c r="B8" s="20">
        <f>C8+D8+E8+F8</f>
        <v>3917147</v>
      </c>
      <c r="C8" s="20">
        <v>1071990</v>
      </c>
      <c r="D8" s="20">
        <v>1071990</v>
      </c>
      <c r="E8" s="20">
        <v>1071990</v>
      </c>
      <c r="F8" s="20">
        <v>701177</v>
      </c>
      <c r="G8" s="25"/>
      <c r="H8"/>
      <c r="I8"/>
      <c r="J8"/>
      <c r="K8"/>
      <c r="L8"/>
      <c r="M8"/>
      <c r="N8"/>
      <c r="O8"/>
      <c r="P8"/>
      <c r="Q8"/>
      <c r="R8"/>
    </row>
    <row r="9" spans="1:19" x14ac:dyDescent="0.2">
      <c r="A9" s="33" t="s">
        <v>105</v>
      </c>
      <c r="B9" s="20">
        <f t="shared" ref="B9:B17" si="0">C9+D9+E9+F9</f>
        <v>43200</v>
      </c>
      <c r="C9" s="20">
        <v>0</v>
      </c>
      <c r="D9" s="20">
        <v>0</v>
      </c>
      <c r="E9" s="20">
        <v>43200</v>
      </c>
      <c r="F9" s="20">
        <v>0</v>
      </c>
      <c r="G9" s="25"/>
      <c r="H9"/>
      <c r="I9"/>
      <c r="J9"/>
      <c r="K9"/>
      <c r="L9"/>
      <c r="M9"/>
      <c r="N9"/>
      <c r="O9"/>
      <c r="P9"/>
      <c r="Q9"/>
      <c r="R9"/>
    </row>
    <row r="10" spans="1:19" x14ac:dyDescent="0.2">
      <c r="A10" s="33" t="s">
        <v>107</v>
      </c>
      <c r="B10" s="20">
        <f t="shared" si="0"/>
        <v>1182978</v>
      </c>
      <c r="C10" s="20">
        <v>323742</v>
      </c>
      <c r="D10" s="20">
        <v>323742</v>
      </c>
      <c r="E10" s="20">
        <v>323742</v>
      </c>
      <c r="F10" s="20">
        <v>211752</v>
      </c>
      <c r="G10" s="25"/>
      <c r="H10"/>
      <c r="I10"/>
      <c r="J10"/>
      <c r="K10"/>
      <c r="L10"/>
      <c r="M10"/>
      <c r="N10"/>
      <c r="O10"/>
      <c r="P10"/>
      <c r="Q10"/>
      <c r="R10"/>
    </row>
    <row r="11" spans="1:19" x14ac:dyDescent="0.2">
      <c r="A11" s="33" t="s">
        <v>108</v>
      </c>
      <c r="B11" s="20">
        <f t="shared" si="0"/>
        <v>0</v>
      </c>
      <c r="C11" s="20">
        <v>0</v>
      </c>
      <c r="D11" s="20">
        <v>0</v>
      </c>
      <c r="E11" s="20">
        <v>0</v>
      </c>
      <c r="F11" s="20">
        <v>0</v>
      </c>
      <c r="G11" s="25"/>
      <c r="H11"/>
      <c r="I11"/>
      <c r="J11"/>
      <c r="K11"/>
      <c r="L11"/>
      <c r="M11"/>
      <c r="N11"/>
      <c r="O11"/>
      <c r="P11"/>
      <c r="Q11"/>
      <c r="R11"/>
    </row>
    <row r="12" spans="1:19" x14ac:dyDescent="0.2">
      <c r="A12" s="33" t="s">
        <v>109</v>
      </c>
      <c r="B12" s="20">
        <f t="shared" si="0"/>
        <v>20000</v>
      </c>
      <c r="C12" s="20">
        <v>20000</v>
      </c>
      <c r="D12" s="20">
        <v>0</v>
      </c>
      <c r="E12" s="20">
        <v>0</v>
      </c>
      <c r="F12" s="20">
        <v>0</v>
      </c>
      <c r="G12" s="25"/>
      <c r="H12"/>
      <c r="I12"/>
      <c r="J12"/>
      <c r="K12"/>
      <c r="L12"/>
      <c r="M12"/>
      <c r="N12"/>
      <c r="O12"/>
      <c r="P12"/>
      <c r="Q12"/>
      <c r="R12"/>
    </row>
    <row r="13" spans="1:19" x14ac:dyDescent="0.2">
      <c r="A13" s="33" t="s">
        <v>110</v>
      </c>
      <c r="B13" s="20">
        <f t="shared" si="0"/>
        <v>0</v>
      </c>
      <c r="C13" s="20">
        <v>0</v>
      </c>
      <c r="D13" s="20">
        <v>0</v>
      </c>
      <c r="E13" s="20">
        <v>0</v>
      </c>
      <c r="F13" s="20">
        <v>0</v>
      </c>
      <c r="G13" s="25"/>
      <c r="H13"/>
      <c r="I13"/>
      <c r="J13"/>
      <c r="K13"/>
      <c r="L13"/>
      <c r="M13"/>
      <c r="N13"/>
      <c r="O13"/>
      <c r="P13"/>
      <c r="Q13"/>
      <c r="R13"/>
    </row>
    <row r="14" spans="1:19" x14ac:dyDescent="0.2">
      <c r="A14" s="33" t="s">
        <v>111</v>
      </c>
      <c r="B14" s="20">
        <f t="shared" si="0"/>
        <v>365211</v>
      </c>
      <c r="C14" s="20">
        <v>109564</v>
      </c>
      <c r="D14" s="20">
        <v>109563</v>
      </c>
      <c r="E14" s="20">
        <v>36521</v>
      </c>
      <c r="F14" s="20">
        <v>109563</v>
      </c>
      <c r="G14" s="25"/>
      <c r="H14"/>
      <c r="I14"/>
      <c r="J14"/>
      <c r="K14"/>
      <c r="L14"/>
      <c r="M14"/>
      <c r="N14"/>
      <c r="O14"/>
      <c r="P14"/>
      <c r="Q14"/>
      <c r="R14"/>
    </row>
    <row r="15" spans="1:19" x14ac:dyDescent="0.2">
      <c r="A15" s="33" t="s">
        <v>112</v>
      </c>
      <c r="B15" s="20">
        <f t="shared" si="0"/>
        <v>40000</v>
      </c>
      <c r="C15" s="20">
        <v>40000</v>
      </c>
      <c r="D15" s="20">
        <v>0</v>
      </c>
      <c r="E15" s="20">
        <v>0</v>
      </c>
      <c r="F15" s="20">
        <v>0</v>
      </c>
      <c r="G15" s="25"/>
      <c r="H15"/>
      <c r="I15"/>
      <c r="J15"/>
      <c r="K15"/>
      <c r="L15"/>
      <c r="M15"/>
      <c r="N15"/>
      <c r="O15"/>
      <c r="P15"/>
      <c r="Q15"/>
      <c r="R15"/>
    </row>
    <row r="16" spans="1:19" x14ac:dyDescent="0.2">
      <c r="A16" s="115" t="s">
        <v>113</v>
      </c>
      <c r="B16" s="20">
        <f t="shared" si="0"/>
        <v>20000</v>
      </c>
      <c r="C16" s="103">
        <v>20000</v>
      </c>
      <c r="D16" s="103">
        <v>0</v>
      </c>
      <c r="E16" s="103">
        <v>0</v>
      </c>
      <c r="F16" s="103">
        <v>0</v>
      </c>
      <c r="G16" s="25"/>
      <c r="H16"/>
      <c r="I16"/>
      <c r="J16"/>
      <c r="K16"/>
      <c r="L16"/>
      <c r="M16"/>
      <c r="N16"/>
      <c r="O16"/>
      <c r="P16"/>
      <c r="Q16"/>
      <c r="R16"/>
    </row>
    <row r="17" spans="1:19" x14ac:dyDescent="0.2">
      <c r="A17" s="114" t="s">
        <v>114</v>
      </c>
      <c r="B17" s="20">
        <f t="shared" si="0"/>
        <v>0</v>
      </c>
      <c r="C17" s="21"/>
      <c r="D17" s="21"/>
      <c r="E17" s="21"/>
      <c r="F17" s="21"/>
      <c r="G17" s="25"/>
      <c r="H17"/>
      <c r="I17"/>
      <c r="J17"/>
      <c r="K17"/>
      <c r="L17"/>
      <c r="M17"/>
      <c r="N17"/>
      <c r="O17"/>
      <c r="P17"/>
      <c r="Q17"/>
      <c r="R17"/>
    </row>
    <row r="18" spans="1:19" x14ac:dyDescent="0.2">
      <c r="A18" s="71" t="s">
        <v>18</v>
      </c>
      <c r="B18" s="72">
        <f>SUM(B8:B17)</f>
        <v>5588536</v>
      </c>
      <c r="C18" s="72">
        <f>SUM(C8:C17)</f>
        <v>1585296</v>
      </c>
      <c r="D18" s="72">
        <f t="shared" ref="D18:F18" si="1">SUM(D8:D17)</f>
        <v>1505295</v>
      </c>
      <c r="E18" s="72">
        <f t="shared" si="1"/>
        <v>1475453</v>
      </c>
      <c r="F18" s="72">
        <f t="shared" si="1"/>
        <v>1022492</v>
      </c>
      <c r="G18" s="25"/>
      <c r="H18"/>
      <c r="I18"/>
      <c r="J18"/>
      <c r="K18"/>
      <c r="L18"/>
      <c r="M18"/>
      <c r="N18"/>
      <c r="O18"/>
      <c r="P18"/>
      <c r="Q18"/>
      <c r="R18"/>
    </row>
    <row r="19" spans="1:19" x14ac:dyDescent="0.2">
      <c r="A19" s="33"/>
      <c r="B19" s="20"/>
      <c r="C19" s="20"/>
      <c r="D19" s="20"/>
      <c r="E19" s="20"/>
      <c r="F19" s="20"/>
      <c r="G19" s="25"/>
      <c r="H19"/>
      <c r="I19"/>
      <c r="J19"/>
      <c r="K19"/>
      <c r="L19"/>
      <c r="M19"/>
      <c r="N19"/>
      <c r="O19"/>
      <c r="P19"/>
      <c r="Q19"/>
      <c r="R19"/>
    </row>
    <row r="20" spans="1:19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25"/>
    </row>
    <row r="21" spans="1:19" x14ac:dyDescent="0.2">
      <c r="A21" s="8" t="s">
        <v>29</v>
      </c>
      <c r="B21" s="6"/>
      <c r="C21" s="6"/>
      <c r="D21" s="6"/>
      <c r="E21" s="6"/>
      <c r="F21" s="6"/>
      <c r="S21" s="25"/>
    </row>
    <row r="22" spans="1:19" x14ac:dyDescent="0.2">
      <c r="A22" s="8"/>
      <c r="B22" s="6"/>
      <c r="C22" s="6"/>
      <c r="D22" s="6"/>
      <c r="E22" s="6"/>
      <c r="F22" s="6"/>
      <c r="S22" s="25"/>
    </row>
    <row r="23" spans="1:19" x14ac:dyDescent="0.2">
      <c r="A23" s="8"/>
      <c r="B23" s="6"/>
      <c r="C23" s="6"/>
      <c r="D23" s="6"/>
      <c r="E23" s="6"/>
      <c r="F23" s="6"/>
      <c r="S23" s="25"/>
    </row>
    <row r="24" spans="1:19" x14ac:dyDescent="0.2">
      <c r="A24" s="10" t="s">
        <v>67</v>
      </c>
      <c r="B24" s="6"/>
      <c r="C24" s="6"/>
      <c r="D24" s="6"/>
      <c r="E24" s="6"/>
      <c r="F24" s="6"/>
      <c r="H24" s="11"/>
      <c r="I24" s="14"/>
      <c r="J24" s="11"/>
      <c r="K24" s="11"/>
      <c r="L24" s="14"/>
      <c r="M24" s="14"/>
      <c r="N24" s="14"/>
      <c r="O24" s="14"/>
      <c r="P24" s="14"/>
      <c r="Q24" s="11"/>
      <c r="R24" s="14"/>
    </row>
  </sheetData>
  <mergeCells count="3">
    <mergeCell ref="C3:F3"/>
    <mergeCell ref="A4:H4"/>
    <mergeCell ref="E2:F2"/>
  </mergeCells>
  <pageMargins left="0.44" right="0.15748031496062992" top="0" bottom="0" header="0.14000000000000001" footer="0.1574803149606299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31"/>
  <sheetViews>
    <sheetView workbookViewId="0">
      <selection activeCell="D33" sqref="D33"/>
    </sheetView>
  </sheetViews>
  <sheetFormatPr defaultRowHeight="12.75" x14ac:dyDescent="0.2"/>
  <cols>
    <col min="1" max="1" width="26" customWidth="1"/>
    <col min="2" max="2" width="11.140625" customWidth="1"/>
    <col min="3" max="4" width="10.5703125" style="6" customWidth="1"/>
    <col min="5" max="5" width="10.7109375" style="13" customWidth="1"/>
    <col min="6" max="7" width="10.7109375" style="6" customWidth="1"/>
    <col min="8" max="8" width="11" style="13" customWidth="1"/>
    <col min="9" max="9" width="10.85546875" style="13" customWidth="1"/>
    <col min="10" max="10" width="11" style="13" customWidth="1"/>
    <col min="11" max="11" width="10.7109375" style="13" customWidth="1"/>
    <col min="12" max="12" width="11.140625" style="13" customWidth="1"/>
    <col min="13" max="13" width="11.5703125" style="6" customWidth="1"/>
    <col min="14" max="14" width="10.28515625" style="13" customWidth="1"/>
    <col min="15" max="15" width="20.5703125" customWidth="1"/>
    <col min="16" max="16" width="9.5703125" bestFit="1" customWidth="1"/>
  </cols>
  <sheetData>
    <row r="1" spans="1:21" x14ac:dyDescent="0.2">
      <c r="B1" s="1"/>
      <c r="I1" s="15"/>
      <c r="J1" s="15"/>
      <c r="K1" s="15" t="s">
        <v>33</v>
      </c>
      <c r="L1" s="15"/>
      <c r="M1" s="111"/>
      <c r="N1" s="15"/>
      <c r="O1" s="17"/>
      <c r="P1" s="17"/>
      <c r="Q1" s="17"/>
    </row>
    <row r="2" spans="1:21" ht="17.25" customHeight="1" x14ac:dyDescent="0.2">
      <c r="A2" s="129"/>
      <c r="B2" s="129"/>
      <c r="C2" s="129"/>
      <c r="D2" s="129"/>
      <c r="I2" s="15"/>
      <c r="J2" s="15"/>
      <c r="K2" s="111" t="s">
        <v>97</v>
      </c>
      <c r="L2" s="16"/>
      <c r="M2" s="130" t="s">
        <v>100</v>
      </c>
      <c r="N2" s="130"/>
      <c r="O2" s="17"/>
      <c r="P2" s="17"/>
      <c r="Q2" s="17"/>
    </row>
    <row r="3" spans="1:21" ht="15" customHeight="1" x14ac:dyDescent="0.2">
      <c r="I3" s="15"/>
      <c r="J3" s="15"/>
      <c r="K3" s="131" t="s">
        <v>120</v>
      </c>
      <c r="L3" s="131"/>
      <c r="M3" s="131"/>
      <c r="N3" s="131"/>
      <c r="O3" s="17"/>
      <c r="P3" s="17"/>
      <c r="Q3" s="17"/>
    </row>
    <row r="4" spans="1:21" x14ac:dyDescent="0.2">
      <c r="A4" s="132"/>
      <c r="B4" s="132"/>
      <c r="C4" s="132"/>
      <c r="D4" s="132"/>
    </row>
    <row r="5" spans="1:21" ht="15" x14ac:dyDescent="0.2">
      <c r="A5" s="2"/>
      <c r="B5" s="2"/>
      <c r="C5" s="4" t="s">
        <v>119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  <c r="U5" s="3"/>
    </row>
    <row r="6" spans="1:21" ht="15" x14ac:dyDescent="0.2">
      <c r="A6" s="18" t="s">
        <v>0</v>
      </c>
      <c r="B6" s="3" t="s">
        <v>99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  <c r="P6" s="3"/>
      <c r="Q6" s="3"/>
      <c r="R6" s="3"/>
      <c r="S6" s="3"/>
      <c r="T6" s="3"/>
      <c r="U6" s="19"/>
    </row>
    <row r="7" spans="1:21" x14ac:dyDescent="0.2">
      <c r="A7" s="9" t="s">
        <v>15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</row>
    <row r="8" spans="1:21" s="25" customFormat="1" x14ac:dyDescent="0.2">
      <c r="A8" s="33"/>
      <c r="B8" s="2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21" s="25" customFormat="1" ht="14.25" customHeight="1" x14ac:dyDescent="0.2">
      <c r="A9" s="33" t="s">
        <v>83</v>
      </c>
      <c r="B9" s="20">
        <f>SUM(C9:N9)</f>
        <v>3917147</v>
      </c>
      <c r="C9" s="24">
        <v>357330</v>
      </c>
      <c r="D9" s="24">
        <v>357330</v>
      </c>
      <c r="E9" s="24">
        <v>357330</v>
      </c>
      <c r="F9" s="24">
        <v>357330</v>
      </c>
      <c r="G9" s="24">
        <v>357330</v>
      </c>
      <c r="H9" s="24">
        <v>357330</v>
      </c>
      <c r="I9" s="24">
        <v>714660</v>
      </c>
      <c r="J9" s="24"/>
      <c r="K9" s="24">
        <v>357330</v>
      </c>
      <c r="L9" s="24">
        <v>357330</v>
      </c>
      <c r="M9" s="24">
        <v>343847</v>
      </c>
      <c r="N9" s="24"/>
    </row>
    <row r="10" spans="1:21" s="25" customFormat="1" ht="14.25" customHeight="1" x14ac:dyDescent="0.2">
      <c r="A10" s="33" t="s">
        <v>84</v>
      </c>
      <c r="B10" s="20">
        <f>SUM(C10:N10)</f>
        <v>43200</v>
      </c>
      <c r="C10" s="24"/>
      <c r="D10" s="24"/>
      <c r="E10" s="24"/>
      <c r="F10" s="24"/>
      <c r="G10" s="24"/>
      <c r="H10" s="24"/>
      <c r="I10" s="24">
        <v>43200</v>
      </c>
      <c r="J10" s="24"/>
      <c r="K10" s="24"/>
      <c r="L10" s="24"/>
      <c r="M10" s="24"/>
      <c r="N10" s="24"/>
    </row>
    <row r="11" spans="1:21" s="25" customFormat="1" ht="13.5" customHeight="1" x14ac:dyDescent="0.2">
      <c r="A11" s="33" t="s">
        <v>85</v>
      </c>
      <c r="B11" s="20">
        <f>SUM(C11:N11)</f>
        <v>1182978</v>
      </c>
      <c r="C11" s="24">
        <v>107914</v>
      </c>
      <c r="D11" s="24">
        <v>107914</v>
      </c>
      <c r="E11" s="24">
        <v>107914</v>
      </c>
      <c r="F11" s="24">
        <v>107914</v>
      </c>
      <c r="G11" s="24">
        <v>107914</v>
      </c>
      <c r="H11" s="24">
        <v>107914</v>
      </c>
      <c r="I11" s="24">
        <v>215828</v>
      </c>
      <c r="J11" s="24"/>
      <c r="K11" s="24">
        <v>107914</v>
      </c>
      <c r="L11" s="24">
        <v>107914</v>
      </c>
      <c r="M11" s="24">
        <v>103838</v>
      </c>
      <c r="N11" s="24"/>
    </row>
    <row r="12" spans="1:21" s="25" customFormat="1" ht="13.5" customHeight="1" x14ac:dyDescent="0.2">
      <c r="A12" s="33" t="s">
        <v>86</v>
      </c>
      <c r="B12" s="20">
        <f t="shared" ref="B12:B18" si="0">SUM(C12:N12)</f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21" s="25" customFormat="1" ht="13.5" customHeight="1" x14ac:dyDescent="0.2">
      <c r="A13" s="33" t="s">
        <v>87</v>
      </c>
      <c r="B13" s="20">
        <f>SUM(C13:N13)</f>
        <v>20000</v>
      </c>
      <c r="C13" s="24">
        <v>20000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21" s="25" customFormat="1" ht="13.5" customHeight="1" x14ac:dyDescent="0.2">
      <c r="A14" s="33" t="s">
        <v>88</v>
      </c>
      <c r="B14" s="20">
        <f>SUM(C14:N14)</f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21" s="25" customFormat="1" ht="13.5" customHeight="1" x14ac:dyDescent="0.2">
      <c r="A15" s="33" t="s">
        <v>104</v>
      </c>
      <c r="B15" s="20">
        <f t="shared" ref="B15" si="1">SUM(C15:N15)</f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21" s="25" customFormat="1" ht="13.5" customHeight="1" x14ac:dyDescent="0.2">
      <c r="A16" s="33" t="s">
        <v>103</v>
      </c>
      <c r="B16" s="20">
        <f t="shared" si="0"/>
        <v>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25" customFormat="1" ht="13.5" customHeight="1" x14ac:dyDescent="0.2">
      <c r="A17" s="33" t="s">
        <v>89</v>
      </c>
      <c r="B17" s="20">
        <f>SUM(C17:N17)</f>
        <v>365211</v>
      </c>
      <c r="C17" s="24">
        <v>36522</v>
      </c>
      <c r="D17" s="24">
        <v>36521</v>
      </c>
      <c r="E17" s="24">
        <v>36521</v>
      </c>
      <c r="F17" s="24">
        <v>36521</v>
      </c>
      <c r="G17" s="24">
        <v>36521</v>
      </c>
      <c r="H17" s="24">
        <v>36521</v>
      </c>
      <c r="I17" s="24"/>
      <c r="J17" s="24"/>
      <c r="K17" s="24">
        <v>36521</v>
      </c>
      <c r="L17" s="24">
        <v>36521</v>
      </c>
      <c r="M17" s="24">
        <v>73042</v>
      </c>
      <c r="N17" s="24"/>
    </row>
    <row r="18" spans="1:14" s="25" customFormat="1" ht="13.5" customHeight="1" x14ac:dyDescent="0.2">
      <c r="A18" s="33" t="s">
        <v>90</v>
      </c>
      <c r="B18" s="20">
        <f t="shared" si="0"/>
        <v>40000</v>
      </c>
      <c r="C18" s="24">
        <v>40000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25" customFormat="1" ht="13.5" customHeight="1" x14ac:dyDescent="0.2">
      <c r="A19" s="38" t="s">
        <v>91</v>
      </c>
      <c r="B19" s="21">
        <f>SUM(C19:N19)</f>
        <v>20000</v>
      </c>
      <c r="C19" s="27">
        <v>20000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s="25" customFormat="1" ht="13.5" customHeight="1" x14ac:dyDescent="0.2">
      <c r="A20" s="107" t="s">
        <v>96</v>
      </c>
      <c r="B20" s="21">
        <f>SUM(C20:N20)</f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s="25" customFormat="1" x14ac:dyDescent="0.2">
      <c r="A21" s="71" t="s">
        <v>18</v>
      </c>
      <c r="B21" s="72">
        <f>SUM(B9:B20)</f>
        <v>5588536</v>
      </c>
      <c r="C21" s="72">
        <f t="shared" ref="C21:N21" si="2">SUM(C9:C20)</f>
        <v>581766</v>
      </c>
      <c r="D21" s="72">
        <f t="shared" si="2"/>
        <v>501765</v>
      </c>
      <c r="E21" s="72">
        <f t="shared" si="2"/>
        <v>501765</v>
      </c>
      <c r="F21" s="72">
        <f t="shared" si="2"/>
        <v>501765</v>
      </c>
      <c r="G21" s="72">
        <f t="shared" si="2"/>
        <v>501765</v>
      </c>
      <c r="H21" s="72">
        <f t="shared" si="2"/>
        <v>501765</v>
      </c>
      <c r="I21" s="72">
        <f t="shared" si="2"/>
        <v>973688</v>
      </c>
      <c r="J21" s="72">
        <f t="shared" si="2"/>
        <v>0</v>
      </c>
      <c r="K21" s="72">
        <f t="shared" si="2"/>
        <v>501765</v>
      </c>
      <c r="L21" s="72">
        <f t="shared" si="2"/>
        <v>501765</v>
      </c>
      <c r="M21" s="72">
        <f t="shared" si="2"/>
        <v>520727</v>
      </c>
      <c r="N21" s="72">
        <f t="shared" si="2"/>
        <v>0</v>
      </c>
    </row>
    <row r="22" spans="1:14" s="25" customFormat="1" x14ac:dyDescent="0.2">
      <c r="A22" s="33"/>
      <c r="B22" s="2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s="25" customFormat="1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s="25" customFormat="1" x14ac:dyDescent="0.2">
      <c r="A24" s="8" t="s">
        <v>29</v>
      </c>
      <c r="B24" s="6"/>
      <c r="C24" s="6"/>
      <c r="D24" s="6"/>
      <c r="E24" s="13"/>
      <c r="F24" s="6"/>
      <c r="G24" s="6"/>
      <c r="H24" s="13"/>
      <c r="I24" s="13"/>
      <c r="J24" s="13"/>
      <c r="K24" s="13"/>
      <c r="L24" s="13"/>
      <c r="M24" s="6"/>
      <c r="N24" s="13"/>
    </row>
    <row r="25" spans="1:14" s="25" customFormat="1" x14ac:dyDescent="0.2">
      <c r="A25" s="8" t="s">
        <v>19</v>
      </c>
      <c r="B25" s="6"/>
      <c r="C25" s="6"/>
      <c r="D25" s="6"/>
      <c r="E25" s="13"/>
      <c r="F25" s="6"/>
      <c r="G25" s="6"/>
      <c r="H25" s="13"/>
      <c r="I25" s="13"/>
      <c r="J25" s="13"/>
      <c r="K25" s="13"/>
      <c r="L25" s="13"/>
      <c r="M25" s="6"/>
      <c r="N25" s="13"/>
    </row>
    <row r="26" spans="1:14" s="25" customFormat="1" x14ac:dyDescent="0.2">
      <c r="A26" s="8" t="s">
        <v>35</v>
      </c>
      <c r="B26" s="6"/>
      <c r="C26" s="6"/>
      <c r="D26" s="6"/>
      <c r="E26" s="13"/>
      <c r="F26" s="6"/>
      <c r="G26" s="6"/>
      <c r="H26" s="13"/>
      <c r="I26" s="13"/>
      <c r="J26" s="13"/>
      <c r="K26" s="13"/>
      <c r="L26" s="13"/>
      <c r="M26" s="6"/>
      <c r="N26" s="13"/>
    </row>
    <row r="27" spans="1:14" x14ac:dyDescent="0.2">
      <c r="A27" s="10" t="s">
        <v>67</v>
      </c>
      <c r="B27" s="6"/>
      <c r="D27" s="11"/>
      <c r="E27" s="14"/>
      <c r="F27" s="11"/>
      <c r="G27" s="11"/>
      <c r="H27" s="14"/>
      <c r="I27" s="14"/>
      <c r="J27" s="14"/>
      <c r="K27" s="14"/>
      <c r="L27" s="14"/>
      <c r="M27" s="11"/>
      <c r="N27" s="14"/>
    </row>
    <row r="28" spans="1:14" x14ac:dyDescent="0.2">
      <c r="A28" s="6"/>
      <c r="B28" s="6"/>
      <c r="D28" s="11"/>
      <c r="E28" s="14"/>
      <c r="F28" s="11"/>
      <c r="G28" s="11"/>
      <c r="H28" s="14"/>
      <c r="I28" s="14"/>
      <c r="J28" s="14"/>
      <c r="K28" s="14"/>
      <c r="L28" s="14"/>
      <c r="M28" s="11"/>
      <c r="N28" s="14"/>
    </row>
    <row r="29" spans="1:14" ht="18.75" customHeight="1" x14ac:dyDescent="0.2">
      <c r="A29" s="12"/>
      <c r="B29" s="6"/>
      <c r="C29" s="11"/>
      <c r="D29" s="11"/>
    </row>
    <row r="30" spans="1:14" ht="18.75" customHeight="1" x14ac:dyDescent="0.2">
      <c r="C30" s="11"/>
      <c r="D30" s="11"/>
      <c r="E30" s="14"/>
      <c r="F30" s="11"/>
      <c r="G30" s="11"/>
      <c r="H30" s="14"/>
      <c r="I30" s="14"/>
      <c r="J30" s="14"/>
      <c r="K30" s="14"/>
      <c r="L30" s="14"/>
      <c r="M30" s="11"/>
      <c r="N30" s="14"/>
    </row>
    <row r="31" spans="1:14" ht="16.5" customHeight="1" x14ac:dyDescent="0.2"/>
  </sheetData>
  <mergeCells count="4">
    <mergeCell ref="A2:D2"/>
    <mergeCell ref="M2:N2"/>
    <mergeCell ref="K3:N3"/>
    <mergeCell ref="A4:D4"/>
  </mergeCells>
  <pageMargins left="0.44" right="0.15748031496062992" top="0" bottom="0" header="0.14000000000000001" footer="0.15748031496062992"/>
  <pageSetup paperSize="9" scale="85" orientation="landscape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128"/>
  <sheetViews>
    <sheetView topLeftCell="A58" workbookViewId="0">
      <selection activeCell="G84" sqref="G84"/>
    </sheetView>
  </sheetViews>
  <sheetFormatPr defaultRowHeight="12.75" x14ac:dyDescent="0.2"/>
  <cols>
    <col min="1" max="1" width="29.140625" customWidth="1"/>
    <col min="2" max="2" width="11.140625" customWidth="1"/>
    <col min="3" max="4" width="10.5703125" style="6" customWidth="1"/>
    <col min="5" max="5" width="10.7109375" style="13" customWidth="1"/>
    <col min="6" max="7" width="10.7109375" style="6" customWidth="1"/>
    <col min="8" max="8" width="11" style="13" customWidth="1"/>
    <col min="9" max="9" width="10.85546875" style="13" customWidth="1"/>
    <col min="10" max="10" width="11" style="13" customWidth="1"/>
    <col min="11" max="11" width="10.7109375" style="13" customWidth="1"/>
    <col min="12" max="12" width="11.140625" style="13" customWidth="1"/>
    <col min="13" max="13" width="11.5703125" style="6" customWidth="1"/>
    <col min="14" max="14" width="9.85546875" style="13" customWidth="1"/>
    <col min="15" max="15" width="20.5703125" customWidth="1"/>
    <col min="16" max="16" width="9.5703125" bestFit="1" customWidth="1"/>
  </cols>
  <sheetData>
    <row r="1" spans="1:21" x14ac:dyDescent="0.2">
      <c r="B1" s="1"/>
      <c r="I1" s="15"/>
      <c r="J1" s="15"/>
      <c r="K1" s="15" t="s">
        <v>33</v>
      </c>
      <c r="L1" s="15"/>
      <c r="M1" s="110"/>
      <c r="N1" s="15"/>
      <c r="O1" s="17"/>
      <c r="P1" s="17"/>
      <c r="Q1" s="17"/>
    </row>
    <row r="2" spans="1:21" ht="17.25" customHeight="1" x14ac:dyDescent="0.2">
      <c r="A2" s="129"/>
      <c r="B2" s="129"/>
      <c r="C2" s="129"/>
      <c r="D2" s="129"/>
      <c r="I2" s="15"/>
      <c r="J2" s="15"/>
      <c r="K2" s="110" t="s">
        <v>97</v>
      </c>
      <c r="L2" s="16"/>
      <c r="M2" s="130" t="s">
        <v>100</v>
      </c>
      <c r="N2" s="130"/>
      <c r="O2" s="17"/>
      <c r="P2" s="17"/>
      <c r="Q2" s="17"/>
    </row>
    <row r="3" spans="1:21" ht="15" customHeight="1" x14ac:dyDescent="0.2">
      <c r="I3" s="15"/>
      <c r="J3" s="15"/>
      <c r="K3" s="131" t="s">
        <v>120</v>
      </c>
      <c r="L3" s="131"/>
      <c r="M3" s="131"/>
      <c r="N3" s="131"/>
      <c r="O3" s="17"/>
      <c r="P3" s="17"/>
      <c r="Q3" s="17"/>
    </row>
    <row r="4" spans="1:21" x14ac:dyDescent="0.2">
      <c r="A4" s="132"/>
      <c r="B4" s="132"/>
      <c r="C4" s="132"/>
      <c r="D4" s="132"/>
    </row>
    <row r="5" spans="1:21" ht="15" x14ac:dyDescent="0.2">
      <c r="A5" s="2"/>
      <c r="B5" s="2"/>
      <c r="C5" s="4" t="s">
        <v>119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  <c r="U5" s="3"/>
    </row>
    <row r="6" spans="1:21" ht="15.75" x14ac:dyDescent="0.25">
      <c r="A6" s="18" t="s">
        <v>0</v>
      </c>
      <c r="B6" s="3" t="s">
        <v>98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  <c r="P6" s="3"/>
      <c r="Q6" s="3"/>
      <c r="R6" s="3"/>
      <c r="S6" s="3"/>
      <c r="T6" s="3"/>
      <c r="U6" s="19"/>
    </row>
    <row r="7" spans="1:21" x14ac:dyDescent="0.2">
      <c r="A7" s="9" t="s">
        <v>15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</row>
    <row r="8" spans="1:21" s="25" customFormat="1" ht="18.75" customHeight="1" x14ac:dyDescent="0.2">
      <c r="A8" s="23" t="s">
        <v>37</v>
      </c>
      <c r="B8" s="20">
        <f>SUM(C8:N8)</f>
        <v>1387512.9999999998</v>
      </c>
      <c r="C8" s="24">
        <v>115626</v>
      </c>
      <c r="D8" s="24">
        <v>115626</v>
      </c>
      <c r="E8" s="24">
        <v>115626</v>
      </c>
      <c r="F8" s="24">
        <v>115626</v>
      </c>
      <c r="G8" s="24">
        <v>315232.61</v>
      </c>
      <c r="H8" s="24">
        <v>115626</v>
      </c>
      <c r="I8" s="24">
        <v>115626</v>
      </c>
      <c r="J8" s="24">
        <v>115626</v>
      </c>
      <c r="K8" s="24">
        <v>231252</v>
      </c>
      <c r="L8" s="24">
        <v>31646.39</v>
      </c>
      <c r="M8" s="24"/>
      <c r="N8" s="24"/>
    </row>
    <row r="9" spans="1:21" s="25" customFormat="1" ht="18.75" customHeight="1" x14ac:dyDescent="0.2">
      <c r="A9" s="23" t="s">
        <v>68</v>
      </c>
      <c r="B9" s="20">
        <f>SUM(C9:N9)</f>
        <v>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21" s="25" customFormat="1" ht="16.5" customHeight="1" thickBot="1" x14ac:dyDescent="0.25">
      <c r="A10" s="26" t="s">
        <v>44</v>
      </c>
      <c r="B10" s="21">
        <f>SUM(C10:N10)</f>
        <v>419029</v>
      </c>
      <c r="C10" s="100">
        <v>34919</v>
      </c>
      <c r="D10" s="100">
        <v>34919</v>
      </c>
      <c r="E10" s="100">
        <v>34919</v>
      </c>
      <c r="F10" s="100">
        <v>34919</v>
      </c>
      <c r="G10" s="100">
        <v>95200.2</v>
      </c>
      <c r="H10" s="100">
        <v>34919</v>
      </c>
      <c r="I10" s="100">
        <v>34919</v>
      </c>
      <c r="J10" s="100">
        <v>34919</v>
      </c>
      <c r="K10" s="100">
        <v>69838</v>
      </c>
      <c r="L10" s="100">
        <v>9557.7999999999993</v>
      </c>
      <c r="M10" s="100"/>
      <c r="N10" s="27"/>
    </row>
    <row r="11" spans="1:21" s="30" customFormat="1" ht="13.5" thickBot="1" x14ac:dyDescent="0.25">
      <c r="A11" s="28" t="s">
        <v>16</v>
      </c>
      <c r="B11" s="101">
        <f>SUM(B8:B10)</f>
        <v>1806541.9999999998</v>
      </c>
      <c r="C11" s="22">
        <f t="shared" ref="C11:N11" si="0">SUM(C8:C10)</f>
        <v>150545</v>
      </c>
      <c r="D11" s="22">
        <f t="shared" si="0"/>
        <v>150545</v>
      </c>
      <c r="E11" s="22">
        <f t="shared" si="0"/>
        <v>150545</v>
      </c>
      <c r="F11" s="22">
        <f t="shared" si="0"/>
        <v>150545</v>
      </c>
      <c r="G11" s="22">
        <f t="shared" si="0"/>
        <v>410432.81</v>
      </c>
      <c r="H11" s="22">
        <f>SUM(H8:H10)</f>
        <v>150545</v>
      </c>
      <c r="I11" s="22">
        <f t="shared" si="0"/>
        <v>150545</v>
      </c>
      <c r="J11" s="22">
        <f t="shared" si="0"/>
        <v>150545</v>
      </c>
      <c r="K11" s="22">
        <f t="shared" si="0"/>
        <v>301090</v>
      </c>
      <c r="L11" s="22">
        <f t="shared" si="0"/>
        <v>41204.19</v>
      </c>
      <c r="M11" s="22">
        <f t="shared" si="0"/>
        <v>0</v>
      </c>
      <c r="N11" s="29">
        <f t="shared" si="0"/>
        <v>0</v>
      </c>
    </row>
    <row r="12" spans="1:21" s="30" customFormat="1" x14ac:dyDescent="0.2">
      <c r="A12" s="31"/>
      <c r="B12" s="2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21" s="25" customFormat="1" ht="14.25" customHeight="1" x14ac:dyDescent="0.2">
      <c r="A13" s="33" t="s">
        <v>38</v>
      </c>
      <c r="B13" s="99">
        <f t="shared" ref="B13:B69" si="1">SUM(C13:N13)</f>
        <v>3565053</v>
      </c>
      <c r="C13" s="24">
        <v>267255</v>
      </c>
      <c r="D13" s="24">
        <v>267255</v>
      </c>
      <c r="E13" s="24">
        <v>267255</v>
      </c>
      <c r="F13" s="24">
        <v>267255</v>
      </c>
      <c r="G13" s="24">
        <v>600001.36</v>
      </c>
      <c r="H13" s="24">
        <v>455799.13</v>
      </c>
      <c r="I13" s="24">
        <v>175958.97</v>
      </c>
      <c r="J13" s="24">
        <v>246403.96</v>
      </c>
      <c r="K13" s="24">
        <v>378255.12</v>
      </c>
      <c r="L13" s="24">
        <v>323355</v>
      </c>
      <c r="M13" s="24">
        <v>187332.61</v>
      </c>
      <c r="N13" s="24">
        <v>128926.85</v>
      </c>
    </row>
    <row r="14" spans="1:21" s="25" customFormat="1" ht="14.25" customHeight="1" x14ac:dyDescent="0.2">
      <c r="A14" s="33" t="s">
        <v>69</v>
      </c>
      <c r="B14" s="20">
        <f t="shared" si="1"/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21" s="25" customFormat="1" ht="15" customHeight="1" x14ac:dyDescent="0.2">
      <c r="A15" s="33" t="s">
        <v>39</v>
      </c>
      <c r="B15" s="20">
        <f t="shared" si="1"/>
        <v>1076647</v>
      </c>
      <c r="C15" s="24">
        <v>80711</v>
      </c>
      <c r="D15" s="24">
        <v>80711</v>
      </c>
      <c r="E15" s="24">
        <v>80711</v>
      </c>
      <c r="F15" s="24">
        <v>80711</v>
      </c>
      <c r="G15" s="24">
        <v>181200.39</v>
      </c>
      <c r="H15" s="24">
        <v>137653.44</v>
      </c>
      <c r="I15" s="24">
        <v>53139.6</v>
      </c>
      <c r="J15" s="24">
        <v>74413.789999999994</v>
      </c>
      <c r="K15" s="24">
        <v>114232.83</v>
      </c>
      <c r="L15" s="24">
        <v>97653</v>
      </c>
      <c r="M15" s="24">
        <v>56574.239999999998</v>
      </c>
      <c r="N15" s="24">
        <v>38935.71</v>
      </c>
    </row>
    <row r="16" spans="1:21" s="25" customFormat="1" ht="15" customHeight="1" x14ac:dyDescent="0.2">
      <c r="A16" s="33" t="s">
        <v>101</v>
      </c>
      <c r="B16" s="20">
        <f t="shared" si="1"/>
        <v>15775</v>
      </c>
      <c r="C16" s="24">
        <v>1315</v>
      </c>
      <c r="D16" s="24">
        <v>1315</v>
      </c>
      <c r="E16" s="24">
        <v>1315</v>
      </c>
      <c r="F16" s="24">
        <v>1315</v>
      </c>
      <c r="G16" s="24">
        <v>1315</v>
      </c>
      <c r="H16" s="24">
        <v>1315</v>
      </c>
      <c r="I16" s="24">
        <v>3940</v>
      </c>
      <c r="J16" s="24">
        <v>1315</v>
      </c>
      <c r="K16" s="24">
        <v>1315</v>
      </c>
      <c r="L16" s="24">
        <v>1315</v>
      </c>
      <c r="M16" s="24"/>
      <c r="N16" s="24"/>
    </row>
    <row r="17" spans="1:16" s="25" customFormat="1" ht="15" customHeight="1" x14ac:dyDescent="0.2">
      <c r="A17" s="33" t="s">
        <v>40</v>
      </c>
      <c r="B17" s="20">
        <f t="shared" si="1"/>
        <v>50000</v>
      </c>
      <c r="C17" s="24"/>
      <c r="D17" s="24">
        <v>50000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6" s="25" customFormat="1" ht="15" customHeight="1" x14ac:dyDescent="0.2">
      <c r="A18" s="33" t="s">
        <v>41</v>
      </c>
      <c r="B18" s="20">
        <f t="shared" si="1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6" s="25" customFormat="1" ht="15" customHeight="1" x14ac:dyDescent="0.2">
      <c r="A19" s="33" t="s">
        <v>42</v>
      </c>
      <c r="B19" s="20">
        <f t="shared" si="1"/>
        <v>67650</v>
      </c>
      <c r="C19" s="24"/>
      <c r="D19" s="24"/>
      <c r="E19" s="24">
        <v>67650</v>
      </c>
      <c r="F19" s="24"/>
      <c r="G19" s="24"/>
      <c r="H19" s="24"/>
      <c r="I19" s="24"/>
      <c r="J19" s="24"/>
      <c r="K19" s="24"/>
      <c r="L19" s="24"/>
      <c r="M19" s="24"/>
      <c r="N19" s="24"/>
    </row>
    <row r="20" spans="1:16" s="25" customFormat="1" ht="15" customHeight="1" x14ac:dyDescent="0.2">
      <c r="A20" s="33" t="s">
        <v>60</v>
      </c>
      <c r="B20" s="20">
        <f t="shared" si="1"/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6" s="25" customFormat="1" ht="15" customHeight="1" x14ac:dyDescent="0.2">
      <c r="A21" s="33" t="s">
        <v>49</v>
      </c>
      <c r="B21" s="20">
        <f t="shared" si="1"/>
        <v>50000</v>
      </c>
      <c r="C21" s="24"/>
      <c r="D21" s="24"/>
      <c r="E21" s="24">
        <v>50000</v>
      </c>
      <c r="F21" s="24"/>
      <c r="G21" s="24"/>
      <c r="H21" s="24"/>
      <c r="I21" s="24"/>
      <c r="J21" s="24"/>
      <c r="K21" s="24"/>
      <c r="L21" s="24"/>
      <c r="M21" s="24"/>
      <c r="N21" s="24"/>
    </row>
    <row r="22" spans="1:16" s="25" customFormat="1" ht="15" customHeight="1" x14ac:dyDescent="0.2">
      <c r="A22" s="33" t="s">
        <v>50</v>
      </c>
      <c r="B22" s="20">
        <f t="shared" si="1"/>
        <v>7000</v>
      </c>
      <c r="C22" s="24"/>
      <c r="D22" s="24"/>
      <c r="E22" s="24">
        <v>1800</v>
      </c>
      <c r="F22" s="24">
        <v>5200</v>
      </c>
      <c r="G22" s="24"/>
      <c r="H22" s="24"/>
      <c r="I22" s="24"/>
      <c r="J22" s="24"/>
      <c r="K22" s="24"/>
      <c r="L22" s="24"/>
      <c r="M22" s="24"/>
      <c r="N22" s="24"/>
    </row>
    <row r="23" spans="1:16" s="25" customFormat="1" ht="15" customHeight="1" x14ac:dyDescent="0.2">
      <c r="A23" s="33" t="s">
        <v>61</v>
      </c>
      <c r="B23" s="20">
        <f t="shared" si="1"/>
        <v>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6" s="25" customFormat="1" ht="15" customHeight="1" x14ac:dyDescent="0.2">
      <c r="A24" s="33" t="s">
        <v>43</v>
      </c>
      <c r="B24" s="20">
        <f>SUM(C24:N24)</f>
        <v>30000</v>
      </c>
      <c r="C24" s="24"/>
      <c r="D24" s="24"/>
      <c r="E24" s="24"/>
      <c r="F24" s="24">
        <v>15000</v>
      </c>
      <c r="G24" s="24"/>
      <c r="H24" s="24"/>
      <c r="I24" s="24"/>
      <c r="J24" s="24"/>
      <c r="K24" s="24"/>
      <c r="L24" s="24">
        <v>15000</v>
      </c>
      <c r="M24" s="24"/>
      <c r="N24" s="24"/>
    </row>
    <row r="25" spans="1:16" s="25" customFormat="1" ht="15" customHeight="1" x14ac:dyDescent="0.2">
      <c r="A25" s="33" t="s">
        <v>52</v>
      </c>
      <c r="B25" s="20">
        <f t="shared" si="1"/>
        <v>350000</v>
      </c>
      <c r="C25" s="37">
        <v>29200</v>
      </c>
      <c r="D25" s="37">
        <v>29200</v>
      </c>
      <c r="E25" s="37">
        <v>29200</v>
      </c>
      <c r="F25" s="37">
        <v>29200</v>
      </c>
      <c r="G25" s="37">
        <v>29200</v>
      </c>
      <c r="H25" s="37">
        <v>29200</v>
      </c>
      <c r="I25" s="37">
        <v>29200</v>
      </c>
      <c r="J25" s="37">
        <v>87200</v>
      </c>
      <c r="K25" s="37">
        <v>29200</v>
      </c>
      <c r="L25" s="37">
        <v>29200</v>
      </c>
      <c r="M25" s="37"/>
      <c r="N25" s="37"/>
      <c r="O25" s="34"/>
    </row>
    <row r="26" spans="1:16" s="25" customFormat="1" ht="15" customHeight="1" thickBot="1" x14ac:dyDescent="0.25">
      <c r="A26" s="38" t="s">
        <v>62</v>
      </c>
      <c r="B26" s="21">
        <f t="shared" si="1"/>
        <v>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6" s="42" customFormat="1" ht="13.5" thickBot="1" x14ac:dyDescent="0.25">
      <c r="A27" s="39" t="s">
        <v>17</v>
      </c>
      <c r="B27" s="22">
        <f>SUM(B13:B26)</f>
        <v>5212125</v>
      </c>
      <c r="C27" s="22">
        <f>SUM(C13:C26)</f>
        <v>378481</v>
      </c>
      <c r="D27" s="22">
        <f t="shared" ref="D27:M27" si="2">SUM(D13:D26)</f>
        <v>428481</v>
      </c>
      <c r="E27" s="22">
        <f t="shared" si="2"/>
        <v>497931</v>
      </c>
      <c r="F27" s="22">
        <f t="shared" si="2"/>
        <v>398681</v>
      </c>
      <c r="G27" s="22">
        <f t="shared" si="2"/>
        <v>811716.75</v>
      </c>
      <c r="H27" s="22">
        <f t="shared" si="2"/>
        <v>623967.57000000007</v>
      </c>
      <c r="I27" s="22">
        <f t="shared" si="2"/>
        <v>262238.57</v>
      </c>
      <c r="J27" s="22">
        <f t="shared" si="2"/>
        <v>409332.75</v>
      </c>
      <c r="K27" s="22">
        <f t="shared" si="2"/>
        <v>523002.95</v>
      </c>
      <c r="L27" s="22">
        <f t="shared" si="2"/>
        <v>466523</v>
      </c>
      <c r="M27" s="22">
        <f t="shared" si="2"/>
        <v>243906.84999999998</v>
      </c>
      <c r="N27" s="29">
        <f>SUM(N13:N26)</f>
        <v>167862.56</v>
      </c>
      <c r="O27" s="40"/>
      <c r="P27" s="41"/>
    </row>
    <row r="28" spans="1:16" s="25" customFormat="1" ht="13.5" thickBot="1" x14ac:dyDescent="0.25">
      <c r="A28" s="43"/>
      <c r="B28" s="2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6" s="25" customFormat="1" ht="15" customHeight="1" thickBot="1" x14ac:dyDescent="0.25">
      <c r="A29" s="45" t="s">
        <v>92</v>
      </c>
      <c r="B29" s="22">
        <f>SUM(C29:N29)</f>
        <v>65566</v>
      </c>
      <c r="C29" s="46"/>
      <c r="D29" s="46"/>
      <c r="E29" s="46"/>
      <c r="F29" s="46">
        <v>65566</v>
      </c>
      <c r="G29" s="46"/>
      <c r="H29" s="47"/>
      <c r="I29" s="47"/>
      <c r="J29" s="47"/>
      <c r="K29" s="47"/>
      <c r="L29" s="47"/>
      <c r="M29" s="46"/>
      <c r="N29" s="48"/>
    </row>
    <row r="30" spans="1:16" s="25" customFormat="1" ht="15" customHeight="1" thickBot="1" x14ac:dyDescent="0.25">
      <c r="A30" s="49"/>
      <c r="B30" s="22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6" s="25" customFormat="1" ht="16.5" customHeight="1" thickBot="1" x14ac:dyDescent="0.25">
      <c r="A31" s="91" t="s">
        <v>93</v>
      </c>
      <c r="B31" s="50">
        <f t="shared" si="1"/>
        <v>100000</v>
      </c>
      <c r="C31" s="51"/>
      <c r="D31" s="51"/>
      <c r="E31" s="52"/>
      <c r="F31" s="51"/>
      <c r="G31" s="51">
        <v>100000</v>
      </c>
      <c r="H31" s="52"/>
      <c r="I31" s="52"/>
      <c r="J31" s="52"/>
      <c r="K31" s="52"/>
      <c r="L31" s="52"/>
      <c r="M31" s="51"/>
      <c r="N31" s="53"/>
    </row>
    <row r="32" spans="1:16" s="25" customFormat="1" x14ac:dyDescent="0.2">
      <c r="A32" s="33"/>
      <c r="B32" s="20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 s="25" customFormat="1" x14ac:dyDescent="0.2">
      <c r="A33" s="33" t="s">
        <v>63</v>
      </c>
      <c r="B33" s="54">
        <f t="shared" si="1"/>
        <v>30000</v>
      </c>
      <c r="C33" s="24"/>
      <c r="D33" s="24">
        <v>30000</v>
      </c>
      <c r="E33" s="24"/>
      <c r="F33" s="24"/>
      <c r="G33" s="24"/>
      <c r="H33" s="24"/>
      <c r="I33" s="24"/>
      <c r="J33" s="24"/>
      <c r="K33" s="24"/>
      <c r="L33" s="24"/>
      <c r="M33" s="24"/>
      <c r="N33" s="32"/>
    </row>
    <row r="34" spans="1:14" s="25" customFormat="1" ht="13.5" thickBot="1" x14ac:dyDescent="0.25">
      <c r="A34" s="38" t="s">
        <v>64</v>
      </c>
      <c r="B34" s="55">
        <f t="shared" si="1"/>
        <v>30000</v>
      </c>
      <c r="C34" s="44"/>
      <c r="D34" s="44"/>
      <c r="E34" s="27"/>
      <c r="F34" s="27"/>
      <c r="G34" s="27">
        <v>30000</v>
      </c>
      <c r="H34" s="27"/>
      <c r="I34" s="44"/>
      <c r="J34" s="44"/>
      <c r="K34" s="44"/>
      <c r="L34" s="44"/>
      <c r="M34" s="44"/>
      <c r="N34" s="44"/>
    </row>
    <row r="35" spans="1:14" s="25" customFormat="1" ht="13.5" thickBot="1" x14ac:dyDescent="0.25">
      <c r="A35" s="56" t="s">
        <v>36</v>
      </c>
      <c r="B35" s="22">
        <f>SUM(B33:B34)</f>
        <v>60000</v>
      </c>
      <c r="C35" s="22">
        <f t="shared" ref="C35:M35" si="3">SUM(C33:C34)</f>
        <v>0</v>
      </c>
      <c r="D35" s="22">
        <f t="shared" si="3"/>
        <v>30000</v>
      </c>
      <c r="E35" s="22">
        <f t="shared" si="3"/>
        <v>0</v>
      </c>
      <c r="F35" s="22">
        <f t="shared" si="3"/>
        <v>0</v>
      </c>
      <c r="G35" s="22">
        <f t="shared" si="3"/>
        <v>30000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  <c r="L35" s="22">
        <f t="shared" si="3"/>
        <v>0</v>
      </c>
      <c r="M35" s="22">
        <f t="shared" si="3"/>
        <v>0</v>
      </c>
      <c r="N35" s="48"/>
    </row>
    <row r="36" spans="1:14" s="25" customFormat="1" x14ac:dyDescent="0.2">
      <c r="A36" s="57"/>
      <c r="B36" s="2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s="25" customFormat="1" x14ac:dyDescent="0.2">
      <c r="A37" s="33" t="s">
        <v>65</v>
      </c>
      <c r="B37" s="20">
        <f t="shared" si="1"/>
        <v>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2"/>
    </row>
    <row r="38" spans="1:14" s="25" customFormat="1" x14ac:dyDescent="0.2">
      <c r="A38" s="33" t="s">
        <v>53</v>
      </c>
      <c r="B38" s="20">
        <f>SUM(C38:N38)</f>
        <v>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s="25" customFormat="1" x14ac:dyDescent="0.2">
      <c r="A39" s="33" t="s">
        <v>73</v>
      </c>
      <c r="B39" s="20">
        <f t="shared" si="1"/>
        <v>0</v>
      </c>
      <c r="C39" s="37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  <row r="40" spans="1:14" s="25" customFormat="1" ht="13.5" thickBot="1" x14ac:dyDescent="0.25">
      <c r="A40" s="38" t="s">
        <v>74</v>
      </c>
      <c r="B40" s="21">
        <f>SUM(C40:N40)</f>
        <v>6500</v>
      </c>
      <c r="C40" s="27"/>
      <c r="D40" s="27"/>
      <c r="E40" s="27"/>
      <c r="F40" s="27"/>
      <c r="G40" s="27"/>
      <c r="H40" s="27"/>
      <c r="I40" s="27"/>
      <c r="J40" s="27"/>
      <c r="K40" s="27">
        <v>6500</v>
      </c>
      <c r="L40" s="27"/>
      <c r="M40" s="27"/>
      <c r="N40" s="27"/>
    </row>
    <row r="41" spans="1:14" s="25" customFormat="1" ht="13.5" thickBot="1" x14ac:dyDescent="0.25">
      <c r="A41" s="56" t="s">
        <v>20</v>
      </c>
      <c r="B41" s="22">
        <f>SUM(B37:B40)</f>
        <v>6500</v>
      </c>
      <c r="C41" s="22">
        <f t="shared" ref="C41:N41" si="4">SUM(C37:C40)</f>
        <v>0</v>
      </c>
      <c r="D41" s="22">
        <f t="shared" si="4"/>
        <v>0</v>
      </c>
      <c r="E41" s="22">
        <f t="shared" si="4"/>
        <v>0</v>
      </c>
      <c r="F41" s="22">
        <f t="shared" si="4"/>
        <v>0</v>
      </c>
      <c r="G41" s="22">
        <f t="shared" si="4"/>
        <v>0</v>
      </c>
      <c r="H41" s="22">
        <f t="shared" si="4"/>
        <v>0</v>
      </c>
      <c r="I41" s="22">
        <f t="shared" si="4"/>
        <v>0</v>
      </c>
      <c r="J41" s="22">
        <f t="shared" si="4"/>
        <v>0</v>
      </c>
      <c r="K41" s="22">
        <f t="shared" si="4"/>
        <v>6500</v>
      </c>
      <c r="L41" s="22">
        <f t="shared" si="4"/>
        <v>0</v>
      </c>
      <c r="M41" s="22">
        <f t="shared" si="4"/>
        <v>0</v>
      </c>
      <c r="N41" s="29">
        <f t="shared" si="4"/>
        <v>0</v>
      </c>
    </row>
    <row r="42" spans="1:14" s="25" customFormat="1" x14ac:dyDescent="0.2">
      <c r="A42" s="57"/>
      <c r="B42" s="20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s="25" customFormat="1" x14ac:dyDescent="0.2">
      <c r="A43" s="33" t="s">
        <v>45</v>
      </c>
      <c r="B43" s="20">
        <f t="shared" si="1"/>
        <v>228187</v>
      </c>
      <c r="C43" s="32"/>
      <c r="D43" s="24">
        <v>228187</v>
      </c>
      <c r="E43" s="24"/>
      <c r="F43" s="24"/>
      <c r="G43" s="24"/>
      <c r="H43" s="24"/>
      <c r="I43" s="24"/>
      <c r="J43" s="24"/>
      <c r="K43" s="24"/>
      <c r="L43" s="24"/>
      <c r="M43" s="24"/>
      <c r="N43" s="32"/>
    </row>
    <row r="44" spans="1:14" s="25" customFormat="1" x14ac:dyDescent="0.2">
      <c r="A44" s="33" t="s">
        <v>46</v>
      </c>
      <c r="B44" s="20">
        <f t="shared" si="1"/>
        <v>68913</v>
      </c>
      <c r="C44" s="32"/>
      <c r="D44" s="24">
        <v>68913</v>
      </c>
      <c r="E44" s="24"/>
      <c r="F44" s="24"/>
      <c r="G44" s="24"/>
      <c r="H44" s="24"/>
      <c r="I44" s="24"/>
      <c r="J44" s="24"/>
      <c r="K44" s="24"/>
      <c r="L44" s="24"/>
      <c r="M44" s="24"/>
      <c r="N44" s="32"/>
    </row>
    <row r="45" spans="1:14" s="25" customFormat="1" ht="13.5" thickBot="1" x14ac:dyDescent="0.25">
      <c r="A45" s="38" t="s">
        <v>54</v>
      </c>
      <c r="B45" s="21">
        <f t="shared" si="1"/>
        <v>50000</v>
      </c>
      <c r="C45" s="44"/>
      <c r="D45" s="27">
        <v>50000</v>
      </c>
      <c r="E45" s="27"/>
      <c r="F45" s="27"/>
      <c r="G45" s="27"/>
      <c r="H45" s="27"/>
      <c r="I45" s="27"/>
      <c r="J45" s="27"/>
      <c r="K45" s="27"/>
      <c r="L45" s="27"/>
      <c r="M45" s="27"/>
      <c r="N45" s="44"/>
    </row>
    <row r="46" spans="1:14" s="25" customFormat="1" ht="13.5" thickBot="1" x14ac:dyDescent="0.25">
      <c r="A46" s="56" t="s">
        <v>21</v>
      </c>
      <c r="B46" s="22">
        <f>SUM(B43:B45)</f>
        <v>347100</v>
      </c>
      <c r="C46" s="22">
        <f t="shared" ref="C46:N46" si="5">SUM(C43:C45)</f>
        <v>0</v>
      </c>
      <c r="D46" s="22">
        <f t="shared" si="5"/>
        <v>347100</v>
      </c>
      <c r="E46" s="22">
        <f t="shared" si="5"/>
        <v>0</v>
      </c>
      <c r="F46" s="22">
        <f t="shared" si="5"/>
        <v>0</v>
      </c>
      <c r="G46" s="22">
        <f t="shared" si="5"/>
        <v>0</v>
      </c>
      <c r="H46" s="22">
        <f t="shared" si="5"/>
        <v>0</v>
      </c>
      <c r="I46" s="22">
        <f t="shared" si="5"/>
        <v>0</v>
      </c>
      <c r="J46" s="22">
        <f t="shared" si="5"/>
        <v>0</v>
      </c>
      <c r="K46" s="22">
        <f t="shared" si="5"/>
        <v>0</v>
      </c>
      <c r="L46" s="22">
        <f t="shared" si="5"/>
        <v>0</v>
      </c>
      <c r="M46" s="22">
        <f t="shared" si="5"/>
        <v>0</v>
      </c>
      <c r="N46" s="29">
        <f t="shared" si="5"/>
        <v>0</v>
      </c>
    </row>
    <row r="47" spans="1:14" s="25" customFormat="1" x14ac:dyDescent="0.2">
      <c r="A47" s="33" t="s">
        <v>70</v>
      </c>
      <c r="B47" s="20">
        <f t="shared" ref="B47:B48" si="6">SUM(C47:N47)</f>
        <v>2381</v>
      </c>
      <c r="C47" s="32"/>
      <c r="D47" s="32">
        <v>2381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s="25" customFormat="1" ht="13.5" thickBot="1" x14ac:dyDescent="0.25">
      <c r="A48" s="38" t="s">
        <v>71</v>
      </c>
      <c r="B48" s="21">
        <f t="shared" si="6"/>
        <v>719</v>
      </c>
      <c r="C48" s="44"/>
      <c r="D48" s="44">
        <v>719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1:14" s="92" customFormat="1" ht="13.5" thickBot="1" x14ac:dyDescent="0.25">
      <c r="A49" s="96" t="s">
        <v>72</v>
      </c>
      <c r="B49" s="93">
        <f>SUM(B47:B48)</f>
        <v>3100</v>
      </c>
      <c r="C49" s="97">
        <f>SUM(C47:C48)</f>
        <v>0</v>
      </c>
      <c r="D49" s="94">
        <f>SUM(D47:D48)</f>
        <v>3100</v>
      </c>
      <c r="E49" s="98">
        <f t="shared" ref="E49:N49" si="7">SUM(E47:E48)</f>
        <v>0</v>
      </c>
      <c r="F49" s="94">
        <f t="shared" si="7"/>
        <v>0</v>
      </c>
      <c r="G49" s="97">
        <f t="shared" si="7"/>
        <v>0</v>
      </c>
      <c r="H49" s="95">
        <f t="shared" si="7"/>
        <v>0</v>
      </c>
      <c r="I49" s="98">
        <f t="shared" si="7"/>
        <v>0</v>
      </c>
      <c r="J49" s="95">
        <f t="shared" si="7"/>
        <v>0</v>
      </c>
      <c r="K49" s="98">
        <f t="shared" si="7"/>
        <v>0</v>
      </c>
      <c r="L49" s="95">
        <f t="shared" si="7"/>
        <v>0</v>
      </c>
      <c r="M49" s="97">
        <f t="shared" si="7"/>
        <v>0</v>
      </c>
      <c r="N49" s="98">
        <f t="shared" si="7"/>
        <v>0</v>
      </c>
    </row>
    <row r="50" spans="1:14" s="25" customFormat="1" x14ac:dyDescent="0.2">
      <c r="A50" s="57"/>
      <c r="B50" s="20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s="25" customFormat="1" x14ac:dyDescent="0.2">
      <c r="A51" s="33" t="s">
        <v>81</v>
      </c>
      <c r="B51" s="20">
        <f t="shared" ref="B51" si="8">SUM(C51:N51)</f>
        <v>0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s="25" customFormat="1" ht="13.5" thickBot="1" x14ac:dyDescent="0.25">
      <c r="A52" s="38" t="s">
        <v>82</v>
      </c>
      <c r="B52" s="21">
        <f>SUM(C52:N52)</f>
        <v>664645.42000000004</v>
      </c>
      <c r="C52" s="27">
        <v>73042</v>
      </c>
      <c r="D52" s="27">
        <v>73042</v>
      </c>
      <c r="E52" s="27">
        <v>73042</v>
      </c>
      <c r="F52" s="27">
        <v>73042</v>
      </c>
      <c r="G52" s="27">
        <v>73042</v>
      </c>
      <c r="H52" s="27">
        <v>73042</v>
      </c>
      <c r="I52" s="27"/>
      <c r="J52" s="27"/>
      <c r="K52" s="27">
        <v>73042</v>
      </c>
      <c r="L52" s="27">
        <v>73042</v>
      </c>
      <c r="M52" s="27">
        <v>80309.42</v>
      </c>
      <c r="N52" s="27"/>
    </row>
    <row r="53" spans="1:14" s="25" customFormat="1" ht="13.5" thickBot="1" x14ac:dyDescent="0.25">
      <c r="A53" s="56" t="s">
        <v>22</v>
      </c>
      <c r="B53" s="22">
        <f t="shared" ref="B53:N53" si="9">SUM(B51:B52)</f>
        <v>664645.42000000004</v>
      </c>
      <c r="C53" s="22">
        <f t="shared" si="9"/>
        <v>73042</v>
      </c>
      <c r="D53" s="22">
        <f t="shared" si="9"/>
        <v>73042</v>
      </c>
      <c r="E53" s="22">
        <f t="shared" si="9"/>
        <v>73042</v>
      </c>
      <c r="F53" s="22">
        <f t="shared" si="9"/>
        <v>73042</v>
      </c>
      <c r="G53" s="22">
        <f t="shared" si="9"/>
        <v>73042</v>
      </c>
      <c r="H53" s="22">
        <f t="shared" si="9"/>
        <v>73042</v>
      </c>
      <c r="I53" s="22">
        <f t="shared" si="9"/>
        <v>0</v>
      </c>
      <c r="J53" s="22">
        <f t="shared" si="9"/>
        <v>0</v>
      </c>
      <c r="K53" s="22">
        <f t="shared" si="9"/>
        <v>73042</v>
      </c>
      <c r="L53" s="22">
        <f t="shared" si="9"/>
        <v>73042</v>
      </c>
      <c r="M53" s="22">
        <f t="shared" si="9"/>
        <v>80309.42</v>
      </c>
      <c r="N53" s="29">
        <f t="shared" si="9"/>
        <v>0</v>
      </c>
    </row>
    <row r="54" spans="1:14" s="25" customFormat="1" x14ac:dyDescent="0.2">
      <c r="A54" s="33"/>
      <c r="B54" s="2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s="25" customFormat="1" ht="16.5" customHeight="1" thickBot="1" x14ac:dyDescent="0.25">
      <c r="A55" s="38" t="s">
        <v>76</v>
      </c>
      <c r="B55" s="21">
        <f t="shared" si="1"/>
        <v>0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s="25" customFormat="1" ht="16.5" customHeight="1" thickBot="1" x14ac:dyDescent="0.25">
      <c r="A56" s="56" t="s">
        <v>30</v>
      </c>
      <c r="B56" s="22">
        <f t="shared" ref="B56:N56" si="10">SUM(B55:B55)</f>
        <v>0</v>
      </c>
      <c r="C56" s="59">
        <f t="shared" si="10"/>
        <v>0</v>
      </c>
      <c r="D56" s="59">
        <f t="shared" si="10"/>
        <v>0</v>
      </c>
      <c r="E56" s="60">
        <f t="shared" si="10"/>
        <v>0</v>
      </c>
      <c r="F56" s="59">
        <f t="shared" si="10"/>
        <v>0</v>
      </c>
      <c r="G56" s="59">
        <f t="shared" si="10"/>
        <v>0</v>
      </c>
      <c r="H56" s="60">
        <f t="shared" si="10"/>
        <v>0</v>
      </c>
      <c r="I56" s="60">
        <f t="shared" si="10"/>
        <v>0</v>
      </c>
      <c r="J56" s="60">
        <f t="shared" si="10"/>
        <v>0</v>
      </c>
      <c r="K56" s="60">
        <f t="shared" si="10"/>
        <v>0</v>
      </c>
      <c r="L56" s="60">
        <f t="shared" si="10"/>
        <v>0</v>
      </c>
      <c r="M56" s="59">
        <f t="shared" si="10"/>
        <v>0</v>
      </c>
      <c r="N56" s="61">
        <f t="shared" si="10"/>
        <v>0</v>
      </c>
    </row>
    <row r="57" spans="1:14" s="25" customFormat="1" x14ac:dyDescent="0.2">
      <c r="A57" s="33"/>
      <c r="B57" s="20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s="25" customFormat="1" ht="14.25" customHeight="1" thickBot="1" x14ac:dyDescent="0.25">
      <c r="A58" s="38" t="s">
        <v>77</v>
      </c>
      <c r="B58" s="21">
        <f>SUM(C58:N58)</f>
        <v>216197.56</v>
      </c>
      <c r="C58" s="27"/>
      <c r="D58" s="27"/>
      <c r="E58" s="27"/>
      <c r="F58" s="27">
        <v>124905.94</v>
      </c>
      <c r="G58" s="27">
        <v>91291.62</v>
      </c>
      <c r="H58" s="27"/>
      <c r="I58" s="27"/>
      <c r="J58" s="27"/>
      <c r="K58" s="27"/>
      <c r="L58" s="27"/>
      <c r="M58" s="27"/>
      <c r="N58" s="27"/>
    </row>
    <row r="59" spans="1:14" s="25" customFormat="1" ht="14.25" customHeight="1" x14ac:dyDescent="0.2">
      <c r="A59" s="104" t="s">
        <v>51</v>
      </c>
      <c r="B59" s="105">
        <f t="shared" ref="B59:N59" si="11">SUM(B58:B58)</f>
        <v>216197.56</v>
      </c>
      <c r="C59" s="105">
        <f t="shared" si="11"/>
        <v>0</v>
      </c>
      <c r="D59" s="105">
        <f t="shared" si="11"/>
        <v>0</v>
      </c>
      <c r="E59" s="105">
        <f t="shared" si="11"/>
        <v>0</v>
      </c>
      <c r="F59" s="105">
        <f t="shared" si="11"/>
        <v>124905.94</v>
      </c>
      <c r="G59" s="105">
        <f t="shared" si="11"/>
        <v>91291.62</v>
      </c>
      <c r="H59" s="105">
        <f t="shared" si="11"/>
        <v>0</v>
      </c>
      <c r="I59" s="105">
        <f t="shared" si="11"/>
        <v>0</v>
      </c>
      <c r="J59" s="105">
        <f t="shared" si="11"/>
        <v>0</v>
      </c>
      <c r="K59" s="105">
        <f t="shared" si="11"/>
        <v>0</v>
      </c>
      <c r="L59" s="105">
        <f t="shared" si="11"/>
        <v>0</v>
      </c>
      <c r="M59" s="105">
        <f t="shared" si="11"/>
        <v>0</v>
      </c>
      <c r="N59" s="106">
        <f t="shared" si="11"/>
        <v>0</v>
      </c>
    </row>
    <row r="60" spans="1:14" s="25" customFormat="1" x14ac:dyDescent="0.2">
      <c r="A60" s="107"/>
      <c r="B60" s="108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 s="25" customFormat="1" x14ac:dyDescent="0.2">
      <c r="A61" s="107" t="s">
        <v>75</v>
      </c>
      <c r="B61" s="21">
        <f t="shared" ref="B61:B62" si="12">SUM(C61:N61)</f>
        <v>176400</v>
      </c>
      <c r="C61" s="37">
        <v>14700</v>
      </c>
      <c r="D61" s="37">
        <v>14700</v>
      </c>
      <c r="E61" s="37">
        <v>14700</v>
      </c>
      <c r="F61" s="37">
        <v>14700</v>
      </c>
      <c r="G61" s="37">
        <v>14700</v>
      </c>
      <c r="H61" s="37">
        <v>14700</v>
      </c>
      <c r="I61" s="37">
        <v>14700</v>
      </c>
      <c r="J61" s="37">
        <v>14700</v>
      </c>
      <c r="K61" s="37">
        <v>14700</v>
      </c>
      <c r="L61" s="37">
        <v>14700</v>
      </c>
      <c r="M61" s="37">
        <v>14700</v>
      </c>
      <c r="N61" s="37">
        <v>14700</v>
      </c>
    </row>
    <row r="62" spans="1:14" s="25" customFormat="1" x14ac:dyDescent="0.2">
      <c r="A62" s="107" t="s">
        <v>94</v>
      </c>
      <c r="B62" s="108">
        <f t="shared" si="12"/>
        <v>35880</v>
      </c>
      <c r="C62" s="37">
        <v>2990</v>
      </c>
      <c r="D62" s="37">
        <v>2990</v>
      </c>
      <c r="E62" s="37">
        <v>2990</v>
      </c>
      <c r="F62" s="37">
        <v>2990</v>
      </c>
      <c r="G62" s="37">
        <v>2990</v>
      </c>
      <c r="H62" s="37">
        <v>2990</v>
      </c>
      <c r="I62" s="37">
        <v>2990</v>
      </c>
      <c r="J62" s="37">
        <v>2990</v>
      </c>
      <c r="K62" s="37">
        <v>2990</v>
      </c>
      <c r="L62" s="37">
        <v>2990</v>
      </c>
      <c r="M62" s="37">
        <v>2990</v>
      </c>
      <c r="N62" s="37">
        <v>2990</v>
      </c>
    </row>
    <row r="63" spans="1:14" s="25" customFormat="1" x14ac:dyDescent="0.2">
      <c r="A63" s="118" t="s">
        <v>75</v>
      </c>
      <c r="B63" s="116">
        <f>SUM(C63:N63)</f>
        <v>212280</v>
      </c>
      <c r="C63" s="117">
        <f>SUM(C61:C62)</f>
        <v>17690</v>
      </c>
      <c r="D63" s="117">
        <f t="shared" ref="D63:N63" si="13">SUM(D61:D62)</f>
        <v>17690</v>
      </c>
      <c r="E63" s="117">
        <f t="shared" si="13"/>
        <v>17690</v>
      </c>
      <c r="F63" s="117">
        <f t="shared" si="13"/>
        <v>17690</v>
      </c>
      <c r="G63" s="117">
        <f t="shared" si="13"/>
        <v>17690</v>
      </c>
      <c r="H63" s="117">
        <f t="shared" si="13"/>
        <v>17690</v>
      </c>
      <c r="I63" s="117">
        <f t="shared" si="13"/>
        <v>17690</v>
      </c>
      <c r="J63" s="117">
        <f t="shared" si="13"/>
        <v>17690</v>
      </c>
      <c r="K63" s="117">
        <f t="shared" si="13"/>
        <v>17690</v>
      </c>
      <c r="L63" s="117">
        <f t="shared" si="13"/>
        <v>17690</v>
      </c>
      <c r="M63" s="117">
        <f t="shared" si="13"/>
        <v>17690</v>
      </c>
      <c r="N63" s="117">
        <f t="shared" si="13"/>
        <v>17690</v>
      </c>
    </row>
    <row r="64" spans="1:14" s="25" customFormat="1" x14ac:dyDescent="0.2">
      <c r="A64" s="119"/>
      <c r="B64" s="72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</row>
    <row r="65" spans="1:15" s="25" customFormat="1" ht="25.5" x14ac:dyDescent="0.2">
      <c r="A65" s="119" t="s">
        <v>125</v>
      </c>
      <c r="B65" s="72">
        <f>SUM(C65:N65)</f>
        <v>351650</v>
      </c>
      <c r="C65" s="120">
        <v>16141</v>
      </c>
      <c r="D65" s="120">
        <v>16141</v>
      </c>
      <c r="E65" s="120">
        <v>106141</v>
      </c>
      <c r="F65" s="120">
        <v>16141</v>
      </c>
      <c r="G65" s="120">
        <v>16141</v>
      </c>
      <c r="H65" s="120">
        <v>100230</v>
      </c>
      <c r="I65" s="120">
        <v>0</v>
      </c>
      <c r="J65" s="120">
        <v>16141</v>
      </c>
      <c r="K65" s="120">
        <v>32292</v>
      </c>
      <c r="L65" s="120">
        <v>16141</v>
      </c>
      <c r="M65" s="120">
        <v>16141</v>
      </c>
      <c r="N65" s="120">
        <v>0</v>
      </c>
    </row>
    <row r="66" spans="1:15" s="25" customFormat="1" x14ac:dyDescent="0.2">
      <c r="A66" s="57"/>
      <c r="B66" s="20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5" s="25" customFormat="1" x14ac:dyDescent="0.2">
      <c r="A67" s="33" t="s">
        <v>78</v>
      </c>
      <c r="B67" s="20">
        <f t="shared" si="1"/>
        <v>250000</v>
      </c>
      <c r="C67" s="24">
        <v>35000</v>
      </c>
      <c r="D67" s="24">
        <v>30000</v>
      </c>
      <c r="E67" s="24">
        <v>20000</v>
      </c>
      <c r="F67" s="24">
        <v>20000</v>
      </c>
      <c r="G67" s="24">
        <v>20000</v>
      </c>
      <c r="H67" s="24">
        <v>20000</v>
      </c>
      <c r="I67" s="24">
        <v>20000</v>
      </c>
      <c r="J67" s="24">
        <v>47000</v>
      </c>
      <c r="K67" s="24">
        <v>20000</v>
      </c>
      <c r="L67" s="24">
        <v>18000</v>
      </c>
      <c r="M67" s="24"/>
      <c r="N67" s="32"/>
    </row>
    <row r="68" spans="1:15" s="25" customFormat="1" x14ac:dyDescent="0.2">
      <c r="A68" s="33" t="s">
        <v>102</v>
      </c>
      <c r="B68" s="20">
        <f t="shared" si="1"/>
        <v>0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32"/>
      <c r="O68" s="62"/>
    </row>
    <row r="69" spans="1:15" s="25" customFormat="1" ht="13.5" thickBot="1" x14ac:dyDescent="0.25">
      <c r="A69" s="38" t="s">
        <v>95</v>
      </c>
      <c r="B69" s="21">
        <f t="shared" si="1"/>
        <v>0</v>
      </c>
      <c r="C69" s="44"/>
      <c r="D69" s="44"/>
      <c r="E69" s="27"/>
      <c r="F69" s="44"/>
      <c r="G69" s="27">
        <v>0</v>
      </c>
      <c r="H69" s="44"/>
      <c r="I69" s="44"/>
      <c r="J69" s="44"/>
      <c r="K69" s="44"/>
      <c r="L69" s="44"/>
      <c r="M69" s="44"/>
      <c r="N69" s="44"/>
      <c r="O69" s="62"/>
    </row>
    <row r="70" spans="1:15" s="25" customFormat="1" ht="13.5" thickBot="1" x14ac:dyDescent="0.25">
      <c r="A70" s="56" t="s">
        <v>23</v>
      </c>
      <c r="B70" s="22">
        <f>SUM(B67:B69)</f>
        <v>250000</v>
      </c>
      <c r="C70" s="22">
        <f t="shared" ref="C70:N70" si="14">SUM(C67:C69)</f>
        <v>35000</v>
      </c>
      <c r="D70" s="22">
        <f t="shared" si="14"/>
        <v>30000</v>
      </c>
      <c r="E70" s="22">
        <f t="shared" si="14"/>
        <v>20000</v>
      </c>
      <c r="F70" s="22">
        <f t="shared" si="14"/>
        <v>20000</v>
      </c>
      <c r="G70" s="22">
        <f t="shared" si="14"/>
        <v>20000</v>
      </c>
      <c r="H70" s="22">
        <f t="shared" si="14"/>
        <v>20000</v>
      </c>
      <c r="I70" s="22">
        <f t="shared" si="14"/>
        <v>20000</v>
      </c>
      <c r="J70" s="22">
        <f t="shared" si="14"/>
        <v>47000</v>
      </c>
      <c r="K70" s="22">
        <f t="shared" si="14"/>
        <v>20000</v>
      </c>
      <c r="L70" s="22">
        <f t="shared" si="14"/>
        <v>18000</v>
      </c>
      <c r="M70" s="22">
        <f t="shared" si="14"/>
        <v>0</v>
      </c>
      <c r="N70" s="29">
        <f t="shared" si="14"/>
        <v>0</v>
      </c>
    </row>
    <row r="71" spans="1:15" s="25" customFormat="1" x14ac:dyDescent="0.2">
      <c r="A71" s="33"/>
      <c r="B71" s="20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5" s="25" customFormat="1" ht="14.25" customHeight="1" x14ac:dyDescent="0.2">
      <c r="A72" s="33" t="s">
        <v>83</v>
      </c>
      <c r="B72" s="20">
        <f>SUM(C72:N72)</f>
        <v>3917147</v>
      </c>
      <c r="C72" s="24">
        <v>357330</v>
      </c>
      <c r="D72" s="24">
        <v>357330</v>
      </c>
      <c r="E72" s="24">
        <v>357330</v>
      </c>
      <c r="F72" s="24">
        <v>357330</v>
      </c>
      <c r="G72" s="24">
        <v>357330</v>
      </c>
      <c r="H72" s="24">
        <v>357330</v>
      </c>
      <c r="I72" s="24">
        <v>714660</v>
      </c>
      <c r="J72" s="24"/>
      <c r="K72" s="24">
        <v>357330</v>
      </c>
      <c r="L72" s="24">
        <v>357330</v>
      </c>
      <c r="M72" s="24">
        <v>343847</v>
      </c>
      <c r="N72" s="24"/>
    </row>
    <row r="73" spans="1:15" s="25" customFormat="1" ht="14.25" customHeight="1" x14ac:dyDescent="0.2">
      <c r="A73" s="33" t="s">
        <v>84</v>
      </c>
      <c r="B73" s="20">
        <f>SUM(C73:N73)</f>
        <v>43200</v>
      </c>
      <c r="C73" s="24"/>
      <c r="D73" s="24"/>
      <c r="E73" s="24"/>
      <c r="F73" s="24"/>
      <c r="G73" s="24"/>
      <c r="H73" s="24"/>
      <c r="I73" s="24">
        <v>43200</v>
      </c>
      <c r="J73" s="24"/>
      <c r="K73" s="24"/>
      <c r="L73" s="24"/>
      <c r="M73" s="24"/>
      <c r="N73" s="24"/>
    </row>
    <row r="74" spans="1:15" s="25" customFormat="1" ht="13.5" customHeight="1" x14ac:dyDescent="0.2">
      <c r="A74" s="33" t="s">
        <v>85</v>
      </c>
      <c r="B74" s="20">
        <f>SUM(C74:N74)</f>
        <v>1182978</v>
      </c>
      <c r="C74" s="24">
        <v>107914</v>
      </c>
      <c r="D74" s="24">
        <v>107914</v>
      </c>
      <c r="E74" s="24">
        <v>107914</v>
      </c>
      <c r="F74" s="24">
        <v>107914</v>
      </c>
      <c r="G74" s="24">
        <v>107914</v>
      </c>
      <c r="H74" s="24">
        <v>107914</v>
      </c>
      <c r="I74" s="24">
        <v>215828</v>
      </c>
      <c r="J74" s="24"/>
      <c r="K74" s="24">
        <v>107914</v>
      </c>
      <c r="L74" s="24">
        <v>107914</v>
      </c>
      <c r="M74" s="24">
        <v>103838</v>
      </c>
      <c r="N74" s="24"/>
    </row>
    <row r="75" spans="1:15" s="25" customFormat="1" ht="13.5" customHeight="1" x14ac:dyDescent="0.2">
      <c r="A75" s="33" t="s">
        <v>86</v>
      </c>
      <c r="B75" s="20">
        <f t="shared" ref="B75:B81" si="15">SUM(C75:N75)</f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1:15" s="25" customFormat="1" ht="13.5" customHeight="1" x14ac:dyDescent="0.2">
      <c r="A76" s="33" t="s">
        <v>87</v>
      </c>
      <c r="B76" s="20">
        <f>SUM(C76:N76)</f>
        <v>20000</v>
      </c>
      <c r="C76" s="24">
        <v>20000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1:15" s="25" customFormat="1" ht="13.5" customHeight="1" x14ac:dyDescent="0.2">
      <c r="A77" s="33" t="s">
        <v>88</v>
      </c>
      <c r="B77" s="20">
        <f>SUM(C77:N77)</f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1:15" s="25" customFormat="1" ht="13.5" customHeight="1" x14ac:dyDescent="0.2">
      <c r="A78" s="33" t="s">
        <v>104</v>
      </c>
      <c r="B78" s="20">
        <f t="shared" ref="B78" si="16">SUM(C78:N78)</f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5" s="25" customFormat="1" ht="13.5" customHeight="1" x14ac:dyDescent="0.2">
      <c r="A79" s="33" t="s">
        <v>103</v>
      </c>
      <c r="B79" s="20">
        <f t="shared" si="15"/>
        <v>0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5" s="25" customFormat="1" ht="13.5" customHeight="1" x14ac:dyDescent="0.2">
      <c r="A80" s="33" t="s">
        <v>89</v>
      </c>
      <c r="B80" s="20">
        <f>SUM(C80:N80)</f>
        <v>365211</v>
      </c>
      <c r="C80" s="24">
        <v>36522</v>
      </c>
      <c r="D80" s="24">
        <v>36521</v>
      </c>
      <c r="E80" s="24">
        <v>36521</v>
      </c>
      <c r="F80" s="24">
        <v>36521</v>
      </c>
      <c r="G80" s="24">
        <v>36521</v>
      </c>
      <c r="H80" s="24">
        <v>36521</v>
      </c>
      <c r="I80" s="24"/>
      <c r="J80" s="24"/>
      <c r="K80" s="24">
        <v>36521</v>
      </c>
      <c r="L80" s="24">
        <v>36521</v>
      </c>
      <c r="M80" s="24">
        <v>73042</v>
      </c>
      <c r="N80" s="24"/>
    </row>
    <row r="81" spans="1:14" s="25" customFormat="1" ht="13.5" customHeight="1" x14ac:dyDescent="0.2">
      <c r="A81" s="33" t="s">
        <v>90</v>
      </c>
      <c r="B81" s="20">
        <f t="shared" si="15"/>
        <v>40000</v>
      </c>
      <c r="C81" s="24">
        <v>40000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 spans="1:14" s="25" customFormat="1" ht="13.5" customHeight="1" x14ac:dyDescent="0.2">
      <c r="A82" s="38" t="s">
        <v>91</v>
      </c>
      <c r="B82" s="21">
        <f>SUM(C82:N82)</f>
        <v>20000</v>
      </c>
      <c r="C82" s="27">
        <v>20000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s="25" customFormat="1" ht="13.5" customHeight="1" x14ac:dyDescent="0.2">
      <c r="A83" s="107" t="s">
        <v>96</v>
      </c>
      <c r="B83" s="21">
        <f>SUM(C83:N83)</f>
        <v>0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  <row r="84" spans="1:14" s="25" customFormat="1" x14ac:dyDescent="0.2">
      <c r="A84" s="71" t="s">
        <v>18</v>
      </c>
      <c r="B84" s="72">
        <f>SUM(B72:B83)</f>
        <v>5588536</v>
      </c>
      <c r="C84" s="72">
        <f t="shared" ref="C84:N84" si="17">SUM(C72:C83)</f>
        <v>581766</v>
      </c>
      <c r="D84" s="72">
        <f t="shared" si="17"/>
        <v>501765</v>
      </c>
      <c r="E84" s="72">
        <f t="shared" si="17"/>
        <v>501765</v>
      </c>
      <c r="F84" s="72">
        <f t="shared" si="17"/>
        <v>501765</v>
      </c>
      <c r="G84" s="72">
        <f t="shared" si="17"/>
        <v>501765</v>
      </c>
      <c r="H84" s="72">
        <f t="shared" si="17"/>
        <v>501765</v>
      </c>
      <c r="I84" s="72">
        <f t="shared" si="17"/>
        <v>973688</v>
      </c>
      <c r="J84" s="72">
        <f t="shared" si="17"/>
        <v>0</v>
      </c>
      <c r="K84" s="72">
        <f t="shared" si="17"/>
        <v>501765</v>
      </c>
      <c r="L84" s="72">
        <f t="shared" si="17"/>
        <v>501765</v>
      </c>
      <c r="M84" s="72">
        <f t="shared" si="17"/>
        <v>520727</v>
      </c>
      <c r="N84" s="72">
        <f t="shared" si="17"/>
        <v>0</v>
      </c>
    </row>
    <row r="85" spans="1:14" s="25" customFormat="1" x14ac:dyDescent="0.2">
      <c r="A85" s="33"/>
      <c r="B85" s="20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 spans="1:14" s="25" customFormat="1" x14ac:dyDescent="0.2">
      <c r="A86" s="63" t="s">
        <v>127</v>
      </c>
      <c r="B86" s="20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5" customFormat="1" x14ac:dyDescent="0.2">
      <c r="A87" s="33" t="s">
        <v>121</v>
      </c>
      <c r="B87" s="20">
        <f>SUM(C87:N87)</f>
        <v>336600</v>
      </c>
      <c r="C87" s="24">
        <v>28035</v>
      </c>
      <c r="D87" s="24">
        <v>28035</v>
      </c>
      <c r="E87" s="24">
        <v>28035</v>
      </c>
      <c r="F87" s="24">
        <v>28035</v>
      </c>
      <c r="G87" s="24">
        <v>28035</v>
      </c>
      <c r="H87" s="24">
        <v>56070</v>
      </c>
      <c r="I87" s="24"/>
      <c r="J87" s="24">
        <v>28035</v>
      </c>
      <c r="K87" s="24">
        <v>56250</v>
      </c>
      <c r="L87" s="24">
        <v>28035</v>
      </c>
      <c r="M87" s="24">
        <v>28035</v>
      </c>
      <c r="N87" s="24"/>
    </row>
    <row r="88" spans="1:14" s="25" customFormat="1" x14ac:dyDescent="0.2">
      <c r="A88" s="33" t="s">
        <v>124</v>
      </c>
      <c r="B88" s="20">
        <f t="shared" ref="B88:B90" si="18">SUM(C88:N88)</f>
        <v>101652</v>
      </c>
      <c r="C88" s="37">
        <v>8466</v>
      </c>
      <c r="D88" s="37">
        <v>8466</v>
      </c>
      <c r="E88" s="37">
        <v>8466</v>
      </c>
      <c r="F88" s="37">
        <v>8466</v>
      </c>
      <c r="G88" s="37">
        <v>8466</v>
      </c>
      <c r="H88" s="37">
        <v>16932</v>
      </c>
      <c r="I88" s="37"/>
      <c r="J88" s="37">
        <v>8466</v>
      </c>
      <c r="K88" s="37">
        <v>16992</v>
      </c>
      <c r="L88" s="37">
        <v>8466</v>
      </c>
      <c r="M88" s="37">
        <v>8466</v>
      </c>
      <c r="N88" s="37"/>
    </row>
    <row r="89" spans="1:14" s="25" customFormat="1" x14ac:dyDescent="0.2">
      <c r="A89" s="33" t="s">
        <v>123</v>
      </c>
      <c r="B89" s="20">
        <f t="shared" si="18"/>
        <v>187824</v>
      </c>
      <c r="C89" s="37">
        <v>15668</v>
      </c>
      <c r="D89" s="37">
        <v>15668</v>
      </c>
      <c r="E89" s="37">
        <v>15668</v>
      </c>
      <c r="F89" s="37">
        <v>15668</v>
      </c>
      <c r="G89" s="37">
        <v>15668</v>
      </c>
      <c r="H89" s="37">
        <v>15668</v>
      </c>
      <c r="I89" s="37">
        <v>15668</v>
      </c>
      <c r="J89" s="37">
        <v>15668</v>
      </c>
      <c r="K89" s="37">
        <v>15668</v>
      </c>
      <c r="L89" s="37">
        <v>15668</v>
      </c>
      <c r="M89" s="37">
        <v>15668</v>
      </c>
      <c r="N89" s="37">
        <v>15476</v>
      </c>
    </row>
    <row r="90" spans="1:14" s="25" customFormat="1" ht="18" customHeight="1" thickBot="1" x14ac:dyDescent="0.25">
      <c r="A90" s="38" t="s">
        <v>122</v>
      </c>
      <c r="B90" s="20">
        <f t="shared" si="18"/>
        <v>56726</v>
      </c>
      <c r="C90" s="27">
        <v>4732</v>
      </c>
      <c r="D90" s="27">
        <v>4732</v>
      </c>
      <c r="E90" s="27">
        <v>4732</v>
      </c>
      <c r="F90" s="27">
        <v>4732</v>
      </c>
      <c r="G90" s="27">
        <v>4732</v>
      </c>
      <c r="H90" s="27">
        <v>4732</v>
      </c>
      <c r="I90" s="27">
        <v>4732</v>
      </c>
      <c r="J90" s="27">
        <v>4732</v>
      </c>
      <c r="K90" s="27">
        <v>4732</v>
      </c>
      <c r="L90" s="27">
        <v>4732</v>
      </c>
      <c r="M90" s="27">
        <v>4732</v>
      </c>
      <c r="N90" s="27">
        <v>4674</v>
      </c>
    </row>
    <row r="91" spans="1:14" s="25" customFormat="1" ht="13.5" thickBot="1" x14ac:dyDescent="0.25">
      <c r="A91" s="56" t="s">
        <v>34</v>
      </c>
      <c r="B91" s="22">
        <f t="shared" ref="B91:N91" si="19">SUM(B87:B90)</f>
        <v>682802</v>
      </c>
      <c r="C91" s="22">
        <f t="shared" si="19"/>
        <v>56901</v>
      </c>
      <c r="D91" s="22">
        <f t="shared" si="19"/>
        <v>56901</v>
      </c>
      <c r="E91" s="22">
        <f t="shared" si="19"/>
        <v>56901</v>
      </c>
      <c r="F91" s="22">
        <f t="shared" si="19"/>
        <v>56901</v>
      </c>
      <c r="G91" s="22">
        <f t="shared" si="19"/>
        <v>56901</v>
      </c>
      <c r="H91" s="22">
        <f t="shared" si="19"/>
        <v>93402</v>
      </c>
      <c r="I91" s="22">
        <f t="shared" si="19"/>
        <v>20400</v>
      </c>
      <c r="J91" s="22">
        <f t="shared" si="19"/>
        <v>56901</v>
      </c>
      <c r="K91" s="22">
        <f t="shared" si="19"/>
        <v>93642</v>
      </c>
      <c r="L91" s="22">
        <f t="shared" si="19"/>
        <v>56901</v>
      </c>
      <c r="M91" s="22">
        <f t="shared" si="19"/>
        <v>56901</v>
      </c>
      <c r="N91" s="29">
        <f t="shared" si="19"/>
        <v>20150</v>
      </c>
    </row>
    <row r="92" spans="1:14" s="25" customFormat="1" x14ac:dyDescent="0.2">
      <c r="A92" s="5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s="25" customFormat="1" x14ac:dyDescent="0.2">
      <c r="A93" s="67"/>
      <c r="B93" s="68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s="25" customFormat="1" x14ac:dyDescent="0.2">
      <c r="A94" s="33" t="s">
        <v>55</v>
      </c>
      <c r="B94" s="20">
        <f>SUM(C94:N94)</f>
        <v>0</v>
      </c>
      <c r="C94" s="54"/>
      <c r="D94" s="54"/>
      <c r="E94" s="54"/>
      <c r="F94" s="54"/>
      <c r="G94" s="54"/>
      <c r="H94" s="54"/>
      <c r="I94" s="54"/>
      <c r="J94" s="54"/>
      <c r="K94" s="20"/>
      <c r="L94" s="20"/>
      <c r="M94" s="20"/>
      <c r="N94" s="20"/>
    </row>
    <row r="95" spans="1:14" s="25" customFormat="1" x14ac:dyDescent="0.2">
      <c r="A95" s="33" t="s">
        <v>66</v>
      </c>
      <c r="B95" s="20">
        <f t="shared" ref="B95:B98" si="20">SUM(C95:N95)</f>
        <v>300000</v>
      </c>
      <c r="C95" s="24">
        <v>29940</v>
      </c>
      <c r="D95" s="24">
        <v>29930</v>
      </c>
      <c r="E95" s="24">
        <v>29885</v>
      </c>
      <c r="F95" s="24">
        <v>29885</v>
      </c>
      <c r="G95" s="24">
        <v>29885</v>
      </c>
      <c r="H95" s="24">
        <v>15185</v>
      </c>
      <c r="I95" s="24">
        <v>14965</v>
      </c>
      <c r="J95" s="24">
        <v>29965</v>
      </c>
      <c r="K95" s="24">
        <v>30065</v>
      </c>
      <c r="L95" s="24">
        <v>29965</v>
      </c>
      <c r="M95" s="24">
        <v>29965</v>
      </c>
      <c r="N95" s="24">
        <v>365</v>
      </c>
    </row>
    <row r="96" spans="1:14" s="25" customFormat="1" x14ac:dyDescent="0.2">
      <c r="A96" s="33" t="s">
        <v>56</v>
      </c>
      <c r="B96" s="20">
        <f>SUM(C96:N96)</f>
        <v>151150</v>
      </c>
      <c r="C96" s="54">
        <v>10609.02</v>
      </c>
      <c r="D96" s="54">
        <v>26879.09</v>
      </c>
      <c r="E96" s="54">
        <v>1752.64</v>
      </c>
      <c r="F96" s="54">
        <v>111909.25</v>
      </c>
      <c r="G96" s="54"/>
      <c r="H96" s="54"/>
      <c r="I96" s="54"/>
      <c r="J96" s="54"/>
      <c r="K96" s="54"/>
      <c r="L96" s="54"/>
      <c r="M96" s="20"/>
      <c r="N96" s="20"/>
    </row>
    <row r="97" spans="1:15" s="25" customFormat="1" x14ac:dyDescent="0.2">
      <c r="A97" s="33" t="s">
        <v>80</v>
      </c>
      <c r="B97" s="20">
        <f>SUM(C97:N97)</f>
        <v>4472492.42</v>
      </c>
      <c r="C97" s="102">
        <v>741111.55</v>
      </c>
      <c r="D97" s="102">
        <v>660052.47999999998</v>
      </c>
      <c r="E97" s="102">
        <v>532673.93000000005</v>
      </c>
      <c r="F97" s="102">
        <v>405295.38</v>
      </c>
      <c r="G97" s="102">
        <v>176361.39</v>
      </c>
      <c r="H97" s="102"/>
      <c r="I97" s="102"/>
      <c r="J97" s="102">
        <v>717951.82</v>
      </c>
      <c r="K97" s="102">
        <v>208437.62</v>
      </c>
      <c r="L97" s="102">
        <v>405295.38</v>
      </c>
      <c r="M97" s="102">
        <v>625312.87</v>
      </c>
      <c r="N97" s="102"/>
    </row>
    <row r="98" spans="1:15" s="25" customFormat="1" ht="15" customHeight="1" thickBot="1" x14ac:dyDescent="0.25">
      <c r="A98" s="38" t="s">
        <v>48</v>
      </c>
      <c r="B98" s="20">
        <f t="shared" si="20"/>
        <v>0</v>
      </c>
      <c r="C98" s="55"/>
      <c r="D98" s="55"/>
      <c r="E98" s="21"/>
      <c r="F98" s="21"/>
      <c r="G98" s="55">
        <v>0</v>
      </c>
      <c r="H98" s="21"/>
      <c r="I98" s="21"/>
      <c r="J98" s="21"/>
      <c r="K98" s="21"/>
      <c r="L98" s="21"/>
      <c r="M98" s="21"/>
      <c r="N98" s="21"/>
    </row>
    <row r="99" spans="1:15" s="25" customFormat="1" ht="13.5" thickBot="1" x14ac:dyDescent="0.25">
      <c r="A99" s="64" t="s">
        <v>57</v>
      </c>
      <c r="B99" s="65">
        <f>SUM(B94:B98)</f>
        <v>4923642.42</v>
      </c>
      <c r="C99" s="65">
        <f t="shared" ref="C99:N99" si="21">SUM(C94:C98)</f>
        <v>781660.57000000007</v>
      </c>
      <c r="D99" s="65">
        <f t="shared" si="21"/>
        <v>716861.57</v>
      </c>
      <c r="E99" s="65">
        <f t="shared" si="21"/>
        <v>564311.57000000007</v>
      </c>
      <c r="F99" s="65">
        <f t="shared" si="21"/>
        <v>547089.63</v>
      </c>
      <c r="G99" s="65">
        <f t="shared" si="21"/>
        <v>206246.39</v>
      </c>
      <c r="H99" s="65">
        <f t="shared" si="21"/>
        <v>15185</v>
      </c>
      <c r="I99" s="65">
        <f t="shared" si="21"/>
        <v>14965</v>
      </c>
      <c r="J99" s="65">
        <f t="shared" si="21"/>
        <v>747916.82</v>
      </c>
      <c r="K99" s="65">
        <f t="shared" si="21"/>
        <v>238502.62</v>
      </c>
      <c r="L99" s="65">
        <f t="shared" si="21"/>
        <v>435260.38</v>
      </c>
      <c r="M99" s="65">
        <f t="shared" si="21"/>
        <v>655277.87</v>
      </c>
      <c r="N99" s="66">
        <f t="shared" si="21"/>
        <v>365</v>
      </c>
    </row>
    <row r="100" spans="1:15" s="69" customFormat="1" x14ac:dyDescent="0.2">
      <c r="A100" s="7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5" s="69" customFormat="1" ht="13.5" thickBot="1" x14ac:dyDescent="0.25">
      <c r="A101" s="38" t="s">
        <v>79</v>
      </c>
      <c r="B101" s="21">
        <f>SUM(C101:N101)</f>
        <v>221681.15999999997</v>
      </c>
      <c r="C101" s="55">
        <v>18473.43</v>
      </c>
      <c r="D101" s="55">
        <v>18473.43</v>
      </c>
      <c r="E101" s="55">
        <v>18473.43</v>
      </c>
      <c r="F101" s="55">
        <v>18473.43</v>
      </c>
      <c r="G101" s="55">
        <v>18473.43</v>
      </c>
      <c r="H101" s="55">
        <v>18473.43</v>
      </c>
      <c r="I101" s="55">
        <v>18473.43</v>
      </c>
      <c r="J101" s="55">
        <v>18473.43</v>
      </c>
      <c r="K101" s="55">
        <v>18473.43</v>
      </c>
      <c r="L101" s="55">
        <v>18473.43</v>
      </c>
      <c r="M101" s="55">
        <v>36946.86</v>
      </c>
      <c r="N101" s="55"/>
    </row>
    <row r="102" spans="1:15" s="25" customFormat="1" ht="13.5" thickBot="1" x14ac:dyDescent="0.25">
      <c r="A102" s="64" t="s">
        <v>58</v>
      </c>
      <c r="B102" s="65">
        <f>SUM(B101)</f>
        <v>221681.15999999997</v>
      </c>
      <c r="C102" s="65">
        <f t="shared" ref="C102:M102" si="22">SUM(C101)</f>
        <v>18473.43</v>
      </c>
      <c r="D102" s="65">
        <f t="shared" si="22"/>
        <v>18473.43</v>
      </c>
      <c r="E102" s="65">
        <f t="shared" si="22"/>
        <v>18473.43</v>
      </c>
      <c r="F102" s="65">
        <f t="shared" si="22"/>
        <v>18473.43</v>
      </c>
      <c r="G102" s="65">
        <f t="shared" si="22"/>
        <v>18473.43</v>
      </c>
      <c r="H102" s="65">
        <f t="shared" si="22"/>
        <v>18473.43</v>
      </c>
      <c r="I102" s="65">
        <f t="shared" si="22"/>
        <v>18473.43</v>
      </c>
      <c r="J102" s="65">
        <f t="shared" si="22"/>
        <v>18473.43</v>
      </c>
      <c r="K102" s="65">
        <f t="shared" si="22"/>
        <v>18473.43</v>
      </c>
      <c r="L102" s="65">
        <f t="shared" si="22"/>
        <v>18473.43</v>
      </c>
      <c r="M102" s="65">
        <f t="shared" si="22"/>
        <v>36946.86</v>
      </c>
      <c r="N102" s="66">
        <f>SUM(N101)</f>
        <v>0</v>
      </c>
    </row>
    <row r="103" spans="1:15" s="25" customFormat="1" x14ac:dyDescent="0.2">
      <c r="A103" s="70"/>
      <c r="B103" s="58"/>
      <c r="C103" s="58"/>
      <c r="D103" s="58"/>
      <c r="E103" s="20"/>
      <c r="F103" s="58"/>
      <c r="G103" s="58"/>
      <c r="H103" s="20"/>
      <c r="I103" s="20"/>
      <c r="J103" s="20"/>
      <c r="K103" s="20"/>
      <c r="L103" s="20"/>
      <c r="M103" s="58"/>
      <c r="N103" s="20"/>
    </row>
    <row r="104" spans="1:15" s="25" customFormat="1" x14ac:dyDescent="0.2">
      <c r="A104" s="71"/>
      <c r="B104" s="72"/>
      <c r="C104" s="58"/>
      <c r="D104" s="58"/>
      <c r="E104" s="20"/>
      <c r="F104" s="58"/>
      <c r="G104" s="58"/>
      <c r="H104" s="20"/>
      <c r="I104" s="20"/>
      <c r="J104" s="20"/>
      <c r="K104" s="20"/>
      <c r="L104" s="20"/>
      <c r="M104" s="58"/>
      <c r="N104" s="20"/>
    </row>
    <row r="105" spans="1:15" s="25" customFormat="1" x14ac:dyDescent="0.2">
      <c r="A105" s="73"/>
      <c r="B105" s="20">
        <f>B11+B27+B29+B31+B35+B41+B46+B53+B56+B59+B63+B70+B84+B91+B99++B102+B49+B30+B65</f>
        <v>20712367.559999999</v>
      </c>
      <c r="C105" s="20">
        <f>C11+C27+C29+C31+C35+C41+C46+C53+C56+C59+C63+C70+C84+C91+C99++C102+C49+C30+C65</f>
        <v>2109700</v>
      </c>
      <c r="D105" s="20">
        <f t="shared" ref="D105:N105" si="23">D11+D27+D29+D31+D35+D41+D46+D53+D56+D59+D63+D70+D84+D91+D99++D102+D49+D30+D65</f>
        <v>2390100</v>
      </c>
      <c r="E105" s="20">
        <f t="shared" si="23"/>
        <v>2006800</v>
      </c>
      <c r="F105" s="20">
        <f t="shared" si="23"/>
        <v>1990799.9999999998</v>
      </c>
      <c r="G105" s="20">
        <f t="shared" si="23"/>
        <v>2353700.0000000005</v>
      </c>
      <c r="H105" s="20">
        <f t="shared" si="23"/>
        <v>1614300</v>
      </c>
      <c r="I105" s="20">
        <f t="shared" si="23"/>
        <v>1478000</v>
      </c>
      <c r="J105" s="20">
        <f t="shared" si="23"/>
        <v>1463999.9999999998</v>
      </c>
      <c r="K105" s="20">
        <f t="shared" si="23"/>
        <v>1825999.9999999998</v>
      </c>
      <c r="L105" s="20">
        <f t="shared" si="23"/>
        <v>1644999.9999999998</v>
      </c>
      <c r="M105" s="20">
        <f t="shared" si="23"/>
        <v>1627900.0000000002</v>
      </c>
      <c r="N105" s="20">
        <f t="shared" si="23"/>
        <v>206067.56</v>
      </c>
    </row>
    <row r="106" spans="1:15" s="25" customFormat="1" x14ac:dyDescent="0.2">
      <c r="A106" s="74" t="s">
        <v>24</v>
      </c>
      <c r="B106" s="75"/>
      <c r="C106" s="76" t="s">
        <v>2</v>
      </c>
      <c r="D106" s="76" t="s">
        <v>3</v>
      </c>
      <c r="E106" s="76" t="s">
        <v>4</v>
      </c>
      <c r="F106" s="76" t="s">
        <v>5</v>
      </c>
      <c r="G106" s="76" t="s">
        <v>6</v>
      </c>
      <c r="H106" s="76" t="s">
        <v>7</v>
      </c>
      <c r="I106" s="76" t="s">
        <v>8</v>
      </c>
      <c r="J106" s="76" t="s">
        <v>9</v>
      </c>
      <c r="K106" s="76" t="s">
        <v>10</v>
      </c>
      <c r="L106" s="76" t="s">
        <v>11</v>
      </c>
      <c r="M106" s="76" t="s">
        <v>12</v>
      </c>
      <c r="N106" s="76" t="s">
        <v>13</v>
      </c>
    </row>
    <row r="107" spans="1:15" s="25" customFormat="1" x14ac:dyDescent="0.2">
      <c r="A107" s="133" t="s">
        <v>14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77"/>
      <c r="L107" s="77"/>
      <c r="M107" s="77"/>
      <c r="N107" s="77"/>
    </row>
    <row r="108" spans="1:15" s="25" customFormat="1" x14ac:dyDescent="0.2">
      <c r="A108" s="78" t="s">
        <v>25</v>
      </c>
      <c r="B108" s="79">
        <f>C108+D108+E108+F108+G108+H108+I108+J108+K108+L108+M108+N108</f>
        <v>18092000</v>
      </c>
      <c r="C108" s="80">
        <v>1990100</v>
      </c>
      <c r="D108" s="80">
        <v>1809200</v>
      </c>
      <c r="E108" s="80">
        <v>1809200</v>
      </c>
      <c r="F108" s="80">
        <v>1809200</v>
      </c>
      <c r="G108" s="80">
        <v>2171100</v>
      </c>
      <c r="H108" s="80">
        <v>1447400</v>
      </c>
      <c r="I108" s="80">
        <v>1266400</v>
      </c>
      <c r="J108" s="80">
        <v>1266400</v>
      </c>
      <c r="K108" s="80">
        <v>1628300</v>
      </c>
      <c r="L108" s="80">
        <v>1447400</v>
      </c>
      <c r="M108" s="80">
        <v>1447300</v>
      </c>
      <c r="N108" s="81"/>
    </row>
    <row r="109" spans="1:15" s="25" customFormat="1" x14ac:dyDescent="0.2">
      <c r="A109" s="82" t="s">
        <v>26</v>
      </c>
      <c r="B109" s="83">
        <f>SUM(C109:N109)</f>
        <v>2025617.56</v>
      </c>
      <c r="C109" s="84">
        <v>99200</v>
      </c>
      <c r="D109" s="84">
        <v>210300</v>
      </c>
      <c r="E109" s="84">
        <v>177200</v>
      </c>
      <c r="F109" s="84">
        <v>161200</v>
      </c>
      <c r="G109" s="84">
        <v>162200</v>
      </c>
      <c r="H109" s="84">
        <v>146500</v>
      </c>
      <c r="I109" s="84">
        <v>191200</v>
      </c>
      <c r="J109" s="84">
        <v>177200</v>
      </c>
      <c r="K109" s="84">
        <v>177300</v>
      </c>
      <c r="L109" s="84">
        <v>177200</v>
      </c>
      <c r="M109" s="84">
        <v>160200</v>
      </c>
      <c r="N109" s="85">
        <v>185917.56</v>
      </c>
      <c r="O109" s="34"/>
    </row>
    <row r="110" spans="1:15" s="25" customFormat="1" ht="15.75" customHeight="1" x14ac:dyDescent="0.2">
      <c r="A110" s="82" t="s">
        <v>27</v>
      </c>
      <c r="B110" s="79">
        <f t="shared" ref="B110:B113" si="24">SUM(C110:N110)</f>
        <v>350200</v>
      </c>
      <c r="C110" s="79"/>
      <c r="D110" s="79">
        <v>350200</v>
      </c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5" s="25" customFormat="1" ht="11.25" customHeight="1" x14ac:dyDescent="0.2">
      <c r="A111" s="82" t="s">
        <v>28</v>
      </c>
      <c r="B111" s="79">
        <f>SUM(C111:N111)</f>
        <v>244550</v>
      </c>
      <c r="C111" s="35">
        <v>20400</v>
      </c>
      <c r="D111" s="35">
        <v>20400</v>
      </c>
      <c r="E111" s="35">
        <v>20400</v>
      </c>
      <c r="F111" s="35">
        <v>20400</v>
      </c>
      <c r="G111" s="35">
        <v>20400</v>
      </c>
      <c r="H111" s="35">
        <v>20400</v>
      </c>
      <c r="I111" s="35">
        <v>20400</v>
      </c>
      <c r="J111" s="35">
        <v>20400</v>
      </c>
      <c r="K111" s="35">
        <v>20400</v>
      </c>
      <c r="L111" s="35">
        <v>20400</v>
      </c>
      <c r="M111" s="35">
        <v>20400</v>
      </c>
      <c r="N111" s="35">
        <v>20150</v>
      </c>
    </row>
    <row r="112" spans="1:15" s="25" customFormat="1" x14ac:dyDescent="0.2">
      <c r="A112" s="82" t="s">
        <v>59</v>
      </c>
      <c r="B112" s="79">
        <f>SUM(C112:N112)</f>
        <v>0</v>
      </c>
      <c r="C112" s="35"/>
      <c r="D112" s="35"/>
      <c r="E112" s="36"/>
      <c r="F112" s="35"/>
      <c r="G112" s="35"/>
      <c r="H112" s="36"/>
      <c r="I112" s="36"/>
      <c r="J112" s="36"/>
      <c r="K112" s="36"/>
      <c r="L112" s="36"/>
      <c r="M112" s="35"/>
      <c r="N112" s="86"/>
    </row>
    <row r="113" spans="1:15" s="25" customFormat="1" x14ac:dyDescent="0.2">
      <c r="A113" s="82"/>
      <c r="B113" s="79">
        <f t="shared" si="24"/>
        <v>0</v>
      </c>
      <c r="C113" s="79"/>
      <c r="D113" s="79"/>
      <c r="E113" s="79"/>
      <c r="F113" s="87"/>
      <c r="G113" s="87"/>
      <c r="H113" s="87"/>
      <c r="I113" s="87"/>
      <c r="J113" s="87"/>
      <c r="K113" s="87"/>
      <c r="L113" s="87"/>
      <c r="M113" s="87"/>
      <c r="N113" s="79"/>
      <c r="O113" s="34"/>
    </row>
    <row r="114" spans="1:15" s="25" customFormat="1" x14ac:dyDescent="0.2">
      <c r="A114" s="82" t="s">
        <v>31</v>
      </c>
      <c r="B114" s="88">
        <f>SUM(B108:B113)</f>
        <v>20712367.559999999</v>
      </c>
      <c r="C114" s="88">
        <f>SUM(C108:C113)</f>
        <v>2109700</v>
      </c>
      <c r="D114" s="88">
        <f>SUM(D108:D113)</f>
        <v>2390100</v>
      </c>
      <c r="E114" s="88">
        <f t="shared" ref="E114:L114" si="25">SUM(E108:E113)</f>
        <v>2006800</v>
      </c>
      <c r="F114" s="88">
        <f>SUM(F108:F113)</f>
        <v>1990800</v>
      </c>
      <c r="G114" s="88">
        <f t="shared" si="25"/>
        <v>2353700</v>
      </c>
      <c r="H114" s="88">
        <f t="shared" si="25"/>
        <v>1614300</v>
      </c>
      <c r="I114" s="88">
        <f t="shared" si="25"/>
        <v>1478000</v>
      </c>
      <c r="J114" s="88">
        <f t="shared" si="25"/>
        <v>1464000</v>
      </c>
      <c r="K114" s="88">
        <f>SUM(K108:K113)</f>
        <v>1826000</v>
      </c>
      <c r="L114" s="88">
        <f t="shared" si="25"/>
        <v>1645000</v>
      </c>
      <c r="M114" s="88">
        <f>SUM(M108:M113)</f>
        <v>1627900</v>
      </c>
      <c r="N114" s="88">
        <f>SUM(N108:N113)</f>
        <v>206067.56</v>
      </c>
    </row>
    <row r="115" spans="1:15" s="25" customFormat="1" x14ac:dyDescent="0.2">
      <c r="A115" s="35"/>
      <c r="B115" s="88">
        <f>B114-B105</f>
        <v>0</v>
      </c>
      <c r="C115" s="88">
        <f>C114-C105</f>
        <v>0</v>
      </c>
      <c r="D115" s="88">
        <f t="shared" ref="D115:N115" si="26">D114-D105</f>
        <v>0</v>
      </c>
      <c r="E115" s="88">
        <f t="shared" si="26"/>
        <v>0</v>
      </c>
      <c r="F115" s="88">
        <f t="shared" si="26"/>
        <v>0</v>
      </c>
      <c r="G115" s="88">
        <f t="shared" si="26"/>
        <v>0</v>
      </c>
      <c r="H115" s="88">
        <f t="shared" si="26"/>
        <v>0</v>
      </c>
      <c r="I115" s="88">
        <f t="shared" si="26"/>
        <v>0</v>
      </c>
      <c r="J115" s="88">
        <f t="shared" si="26"/>
        <v>0</v>
      </c>
      <c r="K115" s="88">
        <f t="shared" si="26"/>
        <v>0</v>
      </c>
      <c r="L115" s="88">
        <f t="shared" si="26"/>
        <v>0</v>
      </c>
      <c r="M115" s="88">
        <f t="shared" si="26"/>
        <v>0</v>
      </c>
      <c r="N115" s="88">
        <f t="shared" si="26"/>
        <v>0</v>
      </c>
    </row>
    <row r="116" spans="1:15" s="25" customFormat="1" x14ac:dyDescent="0.2">
      <c r="A116" s="82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5" s="25" customFormat="1" x14ac:dyDescent="0.2">
      <c r="A117" s="82" t="s">
        <v>32</v>
      </c>
      <c r="B117" s="84">
        <f>C117+D117+E117+F117+G117+H117+I117+J117+K117+L117+M117+N117</f>
        <v>14772181.560000001</v>
      </c>
      <c r="C117" s="84">
        <f t="shared" ref="C117:N117" si="27">C11+C27+C29+C31+C35+C41+C46+C53+C56+C59+C63+C70+C91+C99+C102+C49+C30</f>
        <v>1511793</v>
      </c>
      <c r="D117" s="84">
        <f t="shared" si="27"/>
        <v>1872193.9999999998</v>
      </c>
      <c r="E117" s="84">
        <f t="shared" si="27"/>
        <v>1398894</v>
      </c>
      <c r="F117" s="84">
        <f t="shared" si="27"/>
        <v>1472893.9999999998</v>
      </c>
      <c r="G117" s="84">
        <f t="shared" si="27"/>
        <v>1835794.0000000002</v>
      </c>
      <c r="H117" s="84">
        <f t="shared" si="27"/>
        <v>1012305.0000000001</v>
      </c>
      <c r="I117" s="84">
        <f t="shared" si="27"/>
        <v>504312</v>
      </c>
      <c r="J117" s="84">
        <f t="shared" si="27"/>
        <v>1447858.9999999998</v>
      </c>
      <c r="K117" s="84">
        <f t="shared" si="27"/>
        <v>1291942.9999999998</v>
      </c>
      <c r="L117" s="84">
        <f t="shared" si="27"/>
        <v>1127093.9999999998</v>
      </c>
      <c r="M117" s="84">
        <f t="shared" si="27"/>
        <v>1091032</v>
      </c>
      <c r="N117" s="84">
        <f t="shared" si="27"/>
        <v>206067.56</v>
      </c>
    </row>
    <row r="118" spans="1:15" s="25" customFormat="1" x14ac:dyDescent="0.2">
      <c r="A118" s="82" t="s">
        <v>47</v>
      </c>
      <c r="B118" s="72">
        <f t="shared" ref="B118:N118" si="28">B84</f>
        <v>5588536</v>
      </c>
      <c r="C118" s="72">
        <f t="shared" si="28"/>
        <v>581766</v>
      </c>
      <c r="D118" s="72">
        <f t="shared" si="28"/>
        <v>501765</v>
      </c>
      <c r="E118" s="72">
        <f t="shared" si="28"/>
        <v>501765</v>
      </c>
      <c r="F118" s="72">
        <f t="shared" si="28"/>
        <v>501765</v>
      </c>
      <c r="G118" s="72">
        <f t="shared" si="28"/>
        <v>501765</v>
      </c>
      <c r="H118" s="72">
        <f t="shared" si="28"/>
        <v>501765</v>
      </c>
      <c r="I118" s="72">
        <f t="shared" si="28"/>
        <v>973688</v>
      </c>
      <c r="J118" s="72">
        <f t="shared" si="28"/>
        <v>0</v>
      </c>
      <c r="K118" s="72">
        <f t="shared" si="28"/>
        <v>501765</v>
      </c>
      <c r="L118" s="72">
        <f t="shared" si="28"/>
        <v>501765</v>
      </c>
      <c r="M118" s="72">
        <f t="shared" si="28"/>
        <v>520727</v>
      </c>
      <c r="N118" s="72">
        <f t="shared" si="28"/>
        <v>0</v>
      </c>
    </row>
    <row r="119" spans="1:15" s="25" customFormat="1" x14ac:dyDescent="0.2">
      <c r="A119" s="35"/>
      <c r="B119" s="88">
        <f>SUM(B117:B118)</f>
        <v>20360717.560000002</v>
      </c>
      <c r="C119" s="88">
        <f t="shared" ref="C119:N119" si="29">SUM(C117:C118)</f>
        <v>2093559</v>
      </c>
      <c r="D119" s="88">
        <f t="shared" si="29"/>
        <v>2373959</v>
      </c>
      <c r="E119" s="88">
        <f t="shared" si="29"/>
        <v>1900659</v>
      </c>
      <c r="F119" s="88">
        <f t="shared" si="29"/>
        <v>1974658.9999999998</v>
      </c>
      <c r="G119" s="88">
        <f t="shared" si="29"/>
        <v>2337559</v>
      </c>
      <c r="H119" s="88">
        <f t="shared" si="29"/>
        <v>1514070</v>
      </c>
      <c r="I119" s="88">
        <f t="shared" si="29"/>
        <v>1478000</v>
      </c>
      <c r="J119" s="88">
        <f t="shared" si="29"/>
        <v>1447858.9999999998</v>
      </c>
      <c r="K119" s="88">
        <f t="shared" si="29"/>
        <v>1793707.9999999998</v>
      </c>
      <c r="L119" s="88">
        <f t="shared" si="29"/>
        <v>1628858.9999999998</v>
      </c>
      <c r="M119" s="88">
        <f t="shared" si="29"/>
        <v>1611759</v>
      </c>
      <c r="N119" s="88">
        <f t="shared" si="29"/>
        <v>206067.56</v>
      </c>
    </row>
    <row r="120" spans="1:15" s="25" customFormat="1" x14ac:dyDescent="0.2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5" s="25" customFormat="1" x14ac:dyDescent="0.2">
      <c r="A121" s="8" t="s">
        <v>29</v>
      </c>
      <c r="B121" s="6"/>
      <c r="C121" s="6"/>
      <c r="D121" s="6"/>
      <c r="E121" s="13"/>
      <c r="F121" s="6"/>
      <c r="G121" s="6"/>
      <c r="H121" s="13"/>
      <c r="I121" s="13"/>
      <c r="J121" s="13"/>
      <c r="K121" s="13"/>
      <c r="L121" s="13"/>
      <c r="M121" s="6"/>
      <c r="N121" s="13"/>
    </row>
    <row r="122" spans="1:15" s="25" customFormat="1" x14ac:dyDescent="0.2">
      <c r="A122" s="8" t="s">
        <v>19</v>
      </c>
      <c r="B122" s="6"/>
      <c r="C122" s="6"/>
      <c r="D122" s="6"/>
      <c r="E122" s="13"/>
      <c r="F122" s="6"/>
      <c r="G122" s="6"/>
      <c r="H122" s="13"/>
      <c r="I122" s="13"/>
      <c r="J122" s="13"/>
      <c r="K122" s="13"/>
      <c r="L122" s="13"/>
      <c r="M122" s="6"/>
      <c r="N122" s="13"/>
    </row>
    <row r="123" spans="1:15" s="25" customFormat="1" x14ac:dyDescent="0.2">
      <c r="A123" s="8" t="s">
        <v>35</v>
      </c>
      <c r="B123" s="6"/>
      <c r="C123" s="6"/>
      <c r="D123" s="6"/>
      <c r="E123" s="13"/>
      <c r="F123" s="6"/>
      <c r="G123" s="6"/>
      <c r="H123" s="13"/>
      <c r="I123" s="13"/>
      <c r="J123" s="13"/>
      <c r="K123" s="13"/>
      <c r="L123" s="13"/>
      <c r="M123" s="6"/>
      <c r="N123" s="13"/>
    </row>
    <row r="124" spans="1:15" x14ac:dyDescent="0.2">
      <c r="A124" s="10" t="s">
        <v>67</v>
      </c>
      <c r="B124" s="6"/>
      <c r="D124" s="11"/>
      <c r="E124" s="14"/>
      <c r="F124" s="11"/>
      <c r="G124" s="11"/>
      <c r="H124" s="14"/>
      <c r="I124" s="14"/>
      <c r="J124" s="14"/>
      <c r="K124" s="14"/>
      <c r="L124" s="14"/>
      <c r="M124" s="11"/>
      <c r="N124" s="14"/>
    </row>
    <row r="125" spans="1:15" x14ac:dyDescent="0.2">
      <c r="A125" s="6"/>
      <c r="B125" s="6"/>
      <c r="D125" s="11"/>
      <c r="E125" s="14"/>
      <c r="F125" s="11"/>
      <c r="G125" s="11"/>
      <c r="H125" s="14"/>
      <c r="I125" s="14"/>
      <c r="J125" s="14"/>
      <c r="K125" s="14"/>
      <c r="L125" s="14"/>
      <c r="M125" s="11"/>
      <c r="N125" s="14"/>
    </row>
    <row r="126" spans="1:15" ht="18.75" customHeight="1" x14ac:dyDescent="0.2">
      <c r="A126" s="12"/>
      <c r="B126" s="6"/>
      <c r="C126" s="11"/>
      <c r="D126" s="11"/>
    </row>
    <row r="127" spans="1:15" ht="18.75" customHeight="1" x14ac:dyDescent="0.2">
      <c r="C127" s="11"/>
      <c r="D127" s="11"/>
      <c r="E127" s="14"/>
      <c r="F127" s="11"/>
      <c r="G127" s="11"/>
      <c r="H127" s="14"/>
      <c r="I127" s="14"/>
      <c r="J127" s="14"/>
      <c r="K127" s="14"/>
      <c r="L127" s="14"/>
      <c r="M127" s="11"/>
      <c r="N127" s="14"/>
    </row>
    <row r="128" spans="1:15" ht="16.5" customHeight="1" x14ac:dyDescent="0.2"/>
  </sheetData>
  <mergeCells count="5">
    <mergeCell ref="A2:D2"/>
    <mergeCell ref="M2:N2"/>
    <mergeCell ref="K3:N3"/>
    <mergeCell ref="A4:D4"/>
    <mergeCell ref="A107:J107"/>
  </mergeCells>
  <pageMargins left="0.44" right="0.15748031496062992" top="0" bottom="0" header="0.14000000000000001" footer="0.15748031496062992"/>
  <pageSetup paperSize="9" scale="85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КП  (МБУК 2025) (2)</vt:lpstr>
      <vt:lpstr>КП  (МБУК 2025) кварт</vt:lpstr>
      <vt:lpstr>КП  (МБУК 2025)</vt:lpstr>
      <vt:lpstr>КП 2025</vt:lpstr>
    </vt:vector>
  </TitlesOfParts>
  <Company>ФКУ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НС</dc:creator>
  <cp:lastModifiedBy>Администрация</cp:lastModifiedBy>
  <cp:lastPrinted>2025-01-17T00:48:48Z</cp:lastPrinted>
  <dcterms:created xsi:type="dcterms:W3CDTF">2010-01-12T00:18:21Z</dcterms:created>
  <dcterms:modified xsi:type="dcterms:W3CDTF">2025-01-17T01:02:05Z</dcterms:modified>
</cp:coreProperties>
</file>